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30" windowWidth="15330" windowHeight="9105" activeTab="0"/>
  </bookViews>
  <sheets>
    <sheet name="ANNUITET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<sst xmlns="http://schemas.openxmlformats.org/spreadsheetml/2006/main" count="46" uniqueCount="37">
  <si>
    <t>Hovedstol</t>
  </si>
  <si>
    <t>rente</t>
  </si>
  <si>
    <t>AFDRAG</t>
  </si>
  <si>
    <t>RENTE</t>
  </si>
  <si>
    <t>Restgæld</t>
  </si>
  <si>
    <t>Antal terminer</t>
  </si>
  <si>
    <t>Månedlig ydelse</t>
  </si>
  <si>
    <t xml:space="preserve">   Skriv 0,0-tal   eller   %</t>
  </si>
  <si>
    <t>Tabel  :   Regneark til opstilling af annuitet. Tallene kan ændres og konsekvensberegning foretages derved automatisk</t>
  </si>
  <si>
    <t>ALMINDELIGT ANNUITETSLÅN</t>
  </si>
  <si>
    <t>PAUSELÅN - Første ti år afdragsfri</t>
  </si>
  <si>
    <t>År/Termin</t>
  </si>
  <si>
    <t>Mdl. Ydelse</t>
  </si>
  <si>
    <t>Brutto</t>
  </si>
  <si>
    <t>Netto</t>
  </si>
  <si>
    <t>Årl.ydelse efter ti år</t>
  </si>
  <si>
    <t>Hovedstol:</t>
  </si>
  <si>
    <t>Opstilling med kvartalsydelse:</t>
  </si>
  <si>
    <t>Fra række 53 opstilling med kvartalsydelse</t>
  </si>
  <si>
    <t>Kvartalsydelse:</t>
  </si>
  <si>
    <t>Årligt</t>
  </si>
  <si>
    <t>Mdl ydelse eft. 10 år:</t>
  </si>
  <si>
    <t>Restgæld ultimo</t>
  </si>
  <si>
    <t>(15 årigt lån)</t>
  </si>
  <si>
    <t>Mdl bruttoydelse:</t>
  </si>
  <si>
    <t>I kr</t>
  </si>
  <si>
    <t xml:space="preserve">Årlig netto </t>
  </si>
  <si>
    <t>33 pct skat</t>
  </si>
  <si>
    <t>Månedlig</t>
  </si>
  <si>
    <t>Hovedstol primo</t>
  </si>
  <si>
    <t>Perioder 4*15:</t>
  </si>
  <si>
    <t>Rente årlig:</t>
  </si>
  <si>
    <t>Rente pr kvartal:</t>
  </si>
  <si>
    <t>Ydelse</t>
  </si>
  <si>
    <t>Rente</t>
  </si>
  <si>
    <t>Afdrag</t>
  </si>
  <si>
    <t>Beregning kvartaler og primo/ultimoopstilling:</t>
  </si>
</sst>
</file>

<file path=xl/styles.xml><?xml version="1.0" encoding="utf-8"?>
<styleSheet xmlns="http://schemas.openxmlformats.org/spreadsheetml/2006/main">
  <numFmts count="2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dd/mmm/yy_)"/>
    <numFmt numFmtId="173" formatCode="0.0_)"/>
    <numFmt numFmtId="174" formatCode="0.0000"/>
    <numFmt numFmtId="175" formatCode="0.000"/>
    <numFmt numFmtId="176" formatCode="0_)"/>
    <numFmt numFmtId="177" formatCode="#,##0.0_);[Red]\(#,##0.0\)"/>
    <numFmt numFmtId="178" formatCode="0.00_)"/>
    <numFmt numFmtId="179" formatCode="&quot;kr&quot;\ #,##0"/>
    <numFmt numFmtId="180" formatCode="0.0"/>
    <numFmt numFmtId="181" formatCode="0.00000"/>
  </numFmts>
  <fonts count="41">
    <font>
      <sz val="10"/>
      <name val="Courier"/>
      <family val="0"/>
    </font>
    <font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Courier"/>
      <family val="3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168" fontId="1" fillId="0" borderId="0" applyFont="0" applyFill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23" borderId="2" applyNumberFormat="0" applyAlignment="0" applyProtection="0"/>
    <xf numFmtId="0" fontId="31" fillId="24" borderId="3" applyNumberFormat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32" fillId="31" borderId="0" applyNumberFormat="0" applyBorder="0" applyAlignment="0" applyProtection="0"/>
    <xf numFmtId="0" fontId="33" fillId="21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0" applyNumberFormat="0" applyBorder="0" applyAlignment="0" applyProtection="0"/>
    <xf numFmtId="170" fontId="1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76" fontId="0" fillId="0" borderId="0" xfId="0" applyNumberFormat="1" applyAlignment="1" applyProtection="1">
      <alignment horizontal="left"/>
      <protection/>
    </xf>
    <xf numFmtId="176" fontId="0" fillId="0" borderId="0" xfId="0" applyNumberFormat="1" applyAlignment="1">
      <alignment horizontal="left"/>
    </xf>
    <xf numFmtId="167" fontId="0" fillId="0" borderId="0" xfId="0" applyNumberFormat="1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167" fontId="2" fillId="0" borderId="0" xfId="0" applyNumberFormat="1" applyFont="1" applyAlignment="1" applyProtection="1">
      <alignment/>
      <protection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176" fontId="0" fillId="0" borderId="0" xfId="0" applyNumberFormat="1" applyAlignment="1" applyProtection="1">
      <alignment horizontal="right"/>
      <protection/>
    </xf>
    <xf numFmtId="177" fontId="5" fillId="0" borderId="0" xfId="0" applyNumberFormat="1" applyFont="1" applyAlignment="1" applyProtection="1">
      <alignment/>
      <protection/>
    </xf>
    <xf numFmtId="176" fontId="0" fillId="0" borderId="0" xfId="0" applyNumberFormat="1" applyAlignment="1" applyProtection="1">
      <alignment/>
      <protection/>
    </xf>
    <xf numFmtId="177" fontId="0" fillId="0" borderId="0" xfId="0" applyNumberFormat="1" applyAlignment="1">
      <alignment/>
    </xf>
    <xf numFmtId="177" fontId="0" fillId="0" borderId="0" xfId="0" applyNumberFormat="1" applyAlignment="1">
      <alignment horizontal="right"/>
    </xf>
    <xf numFmtId="8" fontId="4" fillId="0" borderId="0" xfId="0" applyNumberFormat="1" applyFont="1" applyAlignment="1">
      <alignment/>
    </xf>
    <xf numFmtId="8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  <xf numFmtId="176" fontId="5" fillId="0" borderId="0" xfId="0" applyNumberFormat="1" applyFont="1" applyAlignment="1" applyProtection="1">
      <alignment horizontal="left"/>
      <protection/>
    </xf>
    <xf numFmtId="0" fontId="5" fillId="0" borderId="0" xfId="0" applyFont="1" applyAlignment="1">
      <alignment horizontal="center"/>
    </xf>
    <xf numFmtId="178" fontId="5" fillId="0" borderId="0" xfId="0" applyNumberFormat="1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179" fontId="5" fillId="0" borderId="0" xfId="0" applyNumberFormat="1" applyFont="1" applyAlignment="1" applyProtection="1">
      <alignment horizontal="left"/>
      <protection/>
    </xf>
    <xf numFmtId="176" fontId="2" fillId="0" borderId="0" xfId="0" applyNumberFormat="1" applyFont="1" applyAlignment="1" applyProtection="1">
      <alignment horizontal="left"/>
      <protection/>
    </xf>
    <xf numFmtId="1" fontId="0" fillId="0" borderId="0" xfId="0" applyNumberFormat="1" applyAlignment="1">
      <alignment/>
    </xf>
    <xf numFmtId="0" fontId="2" fillId="0" borderId="0" xfId="0" applyFont="1" applyAlignment="1" applyProtection="1">
      <alignment horizontal="right"/>
      <protection/>
    </xf>
    <xf numFmtId="178" fontId="0" fillId="0" borderId="0" xfId="0" applyNumberFormat="1" applyAlignment="1" applyProtection="1">
      <alignment/>
      <protection/>
    </xf>
    <xf numFmtId="176" fontId="0" fillId="0" borderId="0" xfId="0" applyNumberFormat="1" applyAlignment="1">
      <alignment/>
    </xf>
    <xf numFmtId="176" fontId="2" fillId="0" borderId="0" xfId="0" applyNumberFormat="1" applyFont="1" applyAlignment="1" applyProtection="1">
      <alignment/>
      <protection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299"/>
  <sheetViews>
    <sheetView showGridLines="0" tabSelected="1" zoomScalePageLayoutView="0" workbookViewId="0" topLeftCell="A1">
      <selection activeCell="A49" sqref="A49"/>
    </sheetView>
  </sheetViews>
  <sheetFormatPr defaultColWidth="9.625" defaultRowHeight="12.75"/>
  <cols>
    <col min="1" max="1" width="13.875" style="0" customWidth="1"/>
    <col min="2" max="2" width="11.375" style="0" bestFit="1" customWidth="1"/>
    <col min="3" max="3" width="14.125" style="0" bestFit="1" customWidth="1"/>
    <col min="4" max="4" width="14.50390625" style="0" bestFit="1" customWidth="1"/>
    <col min="5" max="5" width="9.625" style="0" customWidth="1"/>
    <col min="6" max="6" width="15.00390625" style="0" bestFit="1" customWidth="1"/>
    <col min="7" max="7" width="9.625" style="0" customWidth="1"/>
    <col min="8" max="8" width="13.875" style="0" bestFit="1" customWidth="1"/>
    <col min="9" max="10" width="9.625" style="0" customWidth="1"/>
    <col min="11" max="11" width="11.875" style="0" bestFit="1" customWidth="1"/>
    <col min="12" max="12" width="11.00390625" style="0" bestFit="1" customWidth="1"/>
  </cols>
  <sheetData>
    <row r="1" spans="1:11" ht="15.75">
      <c r="A1" s="4" t="s">
        <v>8</v>
      </c>
      <c r="B1" s="5"/>
      <c r="C1" s="5"/>
      <c r="D1" s="5"/>
      <c r="K1" s="10" t="s">
        <v>18</v>
      </c>
    </row>
    <row r="2" spans="1:7" ht="15.75">
      <c r="A2" s="10" t="s">
        <v>9</v>
      </c>
      <c r="B2" s="5"/>
      <c r="C2" s="5"/>
      <c r="G2" s="10" t="s">
        <v>10</v>
      </c>
    </row>
    <row r="3" spans="1:4" ht="12.75">
      <c r="A3" s="4" t="s">
        <v>0</v>
      </c>
      <c r="B3" s="5"/>
      <c r="C3" s="6">
        <v>717000</v>
      </c>
      <c r="D3" s="5"/>
    </row>
    <row r="4" spans="1:6" ht="12.75">
      <c r="A4" s="4" t="s">
        <v>1</v>
      </c>
      <c r="B4" s="5"/>
      <c r="C4" s="6">
        <v>0.05</v>
      </c>
      <c r="D4" s="5" t="s">
        <v>7</v>
      </c>
      <c r="F4" s="3"/>
    </row>
    <row r="5" spans="1:10" ht="12.75">
      <c r="A5" s="4" t="s">
        <v>5</v>
      </c>
      <c r="B5" s="5"/>
      <c r="C5" s="6">
        <v>30</v>
      </c>
      <c r="D5" s="5"/>
      <c r="F5" s="3"/>
      <c r="H5" s="16"/>
      <c r="I5">
        <v>30</v>
      </c>
      <c r="J5">
        <v>20</v>
      </c>
    </row>
    <row r="6" spans="1:8" ht="12.75">
      <c r="A6" s="4" t="s">
        <v>6</v>
      </c>
      <c r="B6" s="5"/>
      <c r="C6" s="7">
        <f>PMT(C4/12,C5*12,-C3)</f>
        <v>3849.0110369970303</v>
      </c>
      <c r="D6" s="5"/>
      <c r="F6" s="5" t="s">
        <v>21</v>
      </c>
      <c r="H6" s="17">
        <f>PMT(C4/12,J5*12,-C3)</f>
        <v>4731.882650183423</v>
      </c>
    </row>
    <row r="7" spans="1:8" ht="12.75">
      <c r="A7" s="4" t="s">
        <v>20</v>
      </c>
      <c r="B7" s="5"/>
      <c r="C7" s="8">
        <f>C6*12</f>
        <v>46188.132443964365</v>
      </c>
      <c r="D7" s="5"/>
      <c r="F7" s="18" t="s">
        <v>15</v>
      </c>
      <c r="H7" s="8">
        <f>H6*12</f>
        <v>56782.591802201074</v>
      </c>
    </row>
    <row r="8" spans="1:11" ht="12.75">
      <c r="A8" s="5"/>
      <c r="B8" s="4" t="s">
        <v>2</v>
      </c>
      <c r="C8" s="4" t="s">
        <v>3</v>
      </c>
      <c r="D8" s="4" t="s">
        <v>4</v>
      </c>
      <c r="G8" s="5"/>
      <c r="H8" s="4" t="s">
        <v>2</v>
      </c>
      <c r="I8" s="4" t="s">
        <v>3</v>
      </c>
      <c r="J8" s="4" t="s">
        <v>4</v>
      </c>
      <c r="K8" s="4" t="s">
        <v>12</v>
      </c>
    </row>
    <row r="9" spans="1:12" ht="12.75">
      <c r="A9" s="4" t="s">
        <v>11</v>
      </c>
      <c r="G9" s="4" t="s">
        <v>11</v>
      </c>
      <c r="K9" t="s">
        <v>13</v>
      </c>
      <c r="L9" t="s">
        <v>14</v>
      </c>
    </row>
    <row r="10" spans="1:12" ht="12">
      <c r="A10" s="9">
        <v>1</v>
      </c>
      <c r="B10" s="1">
        <f>C7-C10</f>
        <v>10338.132443964365</v>
      </c>
      <c r="C10" s="1">
        <f>C3*C4</f>
        <v>35850</v>
      </c>
      <c r="D10" s="1">
        <f>C3-B10</f>
        <v>706661.8675560356</v>
      </c>
      <c r="H10">
        <v>0</v>
      </c>
      <c r="I10">
        <f>J10*$C$4</f>
        <v>35850</v>
      </c>
      <c r="J10">
        <f>$C$3</f>
        <v>717000</v>
      </c>
      <c r="K10">
        <f>I10/12</f>
        <v>2987.5</v>
      </c>
      <c r="L10">
        <f>K10-K10*33/100</f>
        <v>2001.625</v>
      </c>
    </row>
    <row r="11" spans="1:12" ht="12">
      <c r="A11" s="9">
        <f>A10+1</f>
        <v>2</v>
      </c>
      <c r="B11" s="1">
        <f>$C$7-C11</f>
        <v>10855.039066162579</v>
      </c>
      <c r="C11" s="1">
        <f>D10*$C$4</f>
        <v>35333.093377801786</v>
      </c>
      <c r="D11" s="1">
        <f aca="true" t="shared" si="0" ref="D11:D42">D10-B11</f>
        <v>695806.8284898731</v>
      </c>
      <c r="H11">
        <v>0</v>
      </c>
      <c r="I11">
        <f aca="true" t="shared" si="1" ref="I11:I19">J11*$C$4</f>
        <v>35850</v>
      </c>
      <c r="J11">
        <f aca="true" t="shared" si="2" ref="J11:J19">$C$3</f>
        <v>717000</v>
      </c>
      <c r="K11">
        <f aca="true" t="shared" si="3" ref="K11:K19">I11/12</f>
        <v>2987.5</v>
      </c>
      <c r="L11">
        <f aca="true" t="shared" si="4" ref="L11:L19">K11-K11*33/100</f>
        <v>2001.625</v>
      </c>
    </row>
    <row r="12" spans="1:12" ht="12">
      <c r="A12" s="9">
        <f aca="true" t="shared" si="5" ref="A12:A49">A11+1</f>
        <v>3</v>
      </c>
      <c r="B12" s="1">
        <f aca="true" t="shared" si="6" ref="B12:B49">$C$7-C12</f>
        <v>11397.791019470707</v>
      </c>
      <c r="C12" s="1">
        <f aca="true" t="shared" si="7" ref="C12:C49">D11*$C$4</f>
        <v>34790.34142449366</v>
      </c>
      <c r="D12" s="1">
        <f t="shared" si="0"/>
        <v>684409.0374704024</v>
      </c>
      <c r="H12">
        <v>0</v>
      </c>
      <c r="I12">
        <f t="shared" si="1"/>
        <v>35850</v>
      </c>
      <c r="J12">
        <f t="shared" si="2"/>
        <v>717000</v>
      </c>
      <c r="K12">
        <f t="shared" si="3"/>
        <v>2987.5</v>
      </c>
      <c r="L12">
        <f t="shared" si="4"/>
        <v>2001.625</v>
      </c>
    </row>
    <row r="13" spans="1:12" ht="12">
      <c r="A13" s="9">
        <f t="shared" si="5"/>
        <v>4</v>
      </c>
      <c r="B13" s="1">
        <f t="shared" si="6"/>
        <v>11967.680570444245</v>
      </c>
      <c r="C13" s="1">
        <f t="shared" si="7"/>
        <v>34220.45187352012</v>
      </c>
      <c r="D13" s="1">
        <f t="shared" si="0"/>
        <v>672441.3568999582</v>
      </c>
      <c r="E13" s="1"/>
      <c r="F13" s="1"/>
      <c r="G13" s="1"/>
      <c r="H13">
        <v>0</v>
      </c>
      <c r="I13">
        <f t="shared" si="1"/>
        <v>35850</v>
      </c>
      <c r="J13">
        <f t="shared" si="2"/>
        <v>717000</v>
      </c>
      <c r="K13">
        <f t="shared" si="3"/>
        <v>2987.5</v>
      </c>
      <c r="L13">
        <f t="shared" si="4"/>
        <v>2001.625</v>
      </c>
    </row>
    <row r="14" spans="1:12" ht="12">
      <c r="A14" s="9">
        <f t="shared" si="5"/>
        <v>5</v>
      </c>
      <c r="B14" s="1">
        <f t="shared" si="6"/>
        <v>12566.064598966455</v>
      </c>
      <c r="C14" s="1">
        <f t="shared" si="7"/>
        <v>33622.06784499791</v>
      </c>
      <c r="D14" s="1">
        <f>D13-B14</f>
        <v>659875.2923009917</v>
      </c>
      <c r="H14">
        <v>0</v>
      </c>
      <c r="I14">
        <f t="shared" si="1"/>
        <v>35850</v>
      </c>
      <c r="J14">
        <f t="shared" si="2"/>
        <v>717000</v>
      </c>
      <c r="K14">
        <f t="shared" si="3"/>
        <v>2987.5</v>
      </c>
      <c r="L14">
        <f t="shared" si="4"/>
        <v>2001.625</v>
      </c>
    </row>
    <row r="15" spans="1:12" ht="12">
      <c r="A15" s="9">
        <f t="shared" si="5"/>
        <v>6</v>
      </c>
      <c r="B15" s="1">
        <f t="shared" si="6"/>
        <v>13194.36782891478</v>
      </c>
      <c r="C15" s="1">
        <f t="shared" si="7"/>
        <v>32993.764615049586</v>
      </c>
      <c r="D15" s="1">
        <f t="shared" si="0"/>
        <v>646680.9244720769</v>
      </c>
      <c r="H15">
        <v>0</v>
      </c>
      <c r="I15">
        <f t="shared" si="1"/>
        <v>35850</v>
      </c>
      <c r="J15">
        <f t="shared" si="2"/>
        <v>717000</v>
      </c>
      <c r="K15">
        <f t="shared" si="3"/>
        <v>2987.5</v>
      </c>
      <c r="L15">
        <f t="shared" si="4"/>
        <v>2001.625</v>
      </c>
    </row>
    <row r="16" spans="1:12" ht="12">
      <c r="A16" s="9">
        <f t="shared" si="5"/>
        <v>7</v>
      </c>
      <c r="B16" s="1">
        <f t="shared" si="6"/>
        <v>13854.086220360517</v>
      </c>
      <c r="C16" s="1">
        <f t="shared" si="7"/>
        <v>32334.046223603847</v>
      </c>
      <c r="D16" s="1">
        <f t="shared" si="0"/>
        <v>632826.8382517165</v>
      </c>
      <c r="H16">
        <v>0</v>
      </c>
      <c r="I16">
        <f t="shared" si="1"/>
        <v>35850</v>
      </c>
      <c r="J16">
        <f t="shared" si="2"/>
        <v>717000</v>
      </c>
      <c r="K16">
        <f t="shared" si="3"/>
        <v>2987.5</v>
      </c>
      <c r="L16">
        <f t="shared" si="4"/>
        <v>2001.625</v>
      </c>
    </row>
    <row r="17" spans="1:12" ht="12">
      <c r="A17" s="9">
        <f t="shared" si="5"/>
        <v>8</v>
      </c>
      <c r="B17" s="1">
        <f t="shared" si="6"/>
        <v>14546.790531378541</v>
      </c>
      <c r="C17" s="1">
        <f t="shared" si="7"/>
        <v>31641.341912585824</v>
      </c>
      <c r="D17" s="1">
        <f t="shared" si="0"/>
        <v>618280.0477203379</v>
      </c>
      <c r="H17">
        <v>0</v>
      </c>
      <c r="I17">
        <f t="shared" si="1"/>
        <v>35850</v>
      </c>
      <c r="J17">
        <f t="shared" si="2"/>
        <v>717000</v>
      </c>
      <c r="K17">
        <f t="shared" si="3"/>
        <v>2987.5</v>
      </c>
      <c r="L17">
        <f t="shared" si="4"/>
        <v>2001.625</v>
      </c>
    </row>
    <row r="18" spans="1:12" ht="12">
      <c r="A18" s="9">
        <f t="shared" si="5"/>
        <v>9</v>
      </c>
      <c r="B18" s="1">
        <f t="shared" si="6"/>
        <v>15274.13005794747</v>
      </c>
      <c r="C18" s="1">
        <f t="shared" si="7"/>
        <v>30914.002386016895</v>
      </c>
      <c r="D18" s="1">
        <f t="shared" si="0"/>
        <v>603005.9176623904</v>
      </c>
      <c r="H18">
        <v>0</v>
      </c>
      <c r="I18">
        <f t="shared" si="1"/>
        <v>35850</v>
      </c>
      <c r="J18">
        <f t="shared" si="2"/>
        <v>717000</v>
      </c>
      <c r="K18">
        <f t="shared" si="3"/>
        <v>2987.5</v>
      </c>
      <c r="L18">
        <f t="shared" si="4"/>
        <v>2001.625</v>
      </c>
    </row>
    <row r="19" spans="1:12" ht="12">
      <c r="A19" s="9">
        <f t="shared" si="5"/>
        <v>10</v>
      </c>
      <c r="B19" s="1">
        <f t="shared" si="6"/>
        <v>16037.836560844844</v>
      </c>
      <c r="C19" s="1">
        <f t="shared" si="7"/>
        <v>30150.29588311952</v>
      </c>
      <c r="D19" s="1">
        <f t="shared" si="0"/>
        <v>586968.0811015456</v>
      </c>
      <c r="H19">
        <v>0</v>
      </c>
      <c r="I19">
        <f t="shared" si="1"/>
        <v>35850</v>
      </c>
      <c r="J19">
        <f t="shared" si="2"/>
        <v>717000</v>
      </c>
      <c r="K19">
        <f t="shared" si="3"/>
        <v>2987.5</v>
      </c>
      <c r="L19">
        <f t="shared" si="4"/>
        <v>2001.625</v>
      </c>
    </row>
    <row r="20" spans="1:12" ht="12.75">
      <c r="A20" s="9">
        <f t="shared" si="5"/>
        <v>11</v>
      </c>
      <c r="B20" s="1">
        <f t="shared" si="6"/>
        <v>16839.728388887084</v>
      </c>
      <c r="C20" s="1">
        <f t="shared" si="7"/>
        <v>29348.40405507728</v>
      </c>
      <c r="D20" s="1">
        <f t="shared" si="0"/>
        <v>570128.3527126585</v>
      </c>
      <c r="H20" s="11">
        <f>$H$7-I20</f>
        <v>20932.591802201074</v>
      </c>
      <c r="I20" s="13">
        <f>J19*$C$4</f>
        <v>35850</v>
      </c>
      <c r="J20" s="11">
        <f>J19-H20</f>
        <v>696067.4081977989</v>
      </c>
      <c r="K20" s="12">
        <f>PMT(C4/12,J5*12,-C3)</f>
        <v>4731.882650183423</v>
      </c>
      <c r="L20" s="14">
        <f>K20-(K20-H20/12)*33/100</f>
        <v>3746.007650183423</v>
      </c>
    </row>
    <row r="21" spans="1:12" ht="12">
      <c r="A21" s="9">
        <f t="shared" si="5"/>
        <v>12</v>
      </c>
      <c r="B21" s="1">
        <f t="shared" si="6"/>
        <v>17681.71480833144</v>
      </c>
      <c r="C21" s="1">
        <f t="shared" si="7"/>
        <v>28506.417635632926</v>
      </c>
      <c r="D21" s="1">
        <f t="shared" si="0"/>
        <v>552446.637904327</v>
      </c>
      <c r="H21" s="11">
        <f aca="true" t="shared" si="8" ref="H21:H49">$H$7-I21</f>
        <v>21979.221392311127</v>
      </c>
      <c r="I21" s="13">
        <f aca="true" t="shared" si="9" ref="I21:I49">J20*$C$4</f>
        <v>34803.37040988995</v>
      </c>
      <c r="J21" s="11">
        <f aca="true" t="shared" si="10" ref="J21:J49">J20-H21</f>
        <v>674088.1868054877</v>
      </c>
      <c r="K21" s="15">
        <f>K20</f>
        <v>4731.882650183423</v>
      </c>
      <c r="L21" s="14">
        <f aca="true" t="shared" si="11" ref="L21:L39">K21-(K21-H21/12)*33/100</f>
        <v>3774.7899639114494</v>
      </c>
    </row>
    <row r="22" spans="1:12" ht="12">
      <c r="A22" s="9">
        <f t="shared" si="5"/>
        <v>13</v>
      </c>
      <c r="B22" s="1">
        <f t="shared" si="6"/>
        <v>18565.80054874801</v>
      </c>
      <c r="C22" s="1">
        <f t="shared" si="7"/>
        <v>27622.331895216354</v>
      </c>
      <c r="D22" s="1">
        <f t="shared" si="0"/>
        <v>533880.837355579</v>
      </c>
      <c r="H22" s="11">
        <f t="shared" si="8"/>
        <v>23078.182461926684</v>
      </c>
      <c r="I22" s="13">
        <f t="shared" si="9"/>
        <v>33704.40934027439</v>
      </c>
      <c r="J22" s="11">
        <f t="shared" si="10"/>
        <v>651010.004343561</v>
      </c>
      <c r="K22" s="15">
        <f aca="true" t="shared" si="12" ref="K22:K45">K21</f>
        <v>4731.882650183423</v>
      </c>
      <c r="L22" s="14">
        <f t="shared" si="11"/>
        <v>3805.011393325877</v>
      </c>
    </row>
    <row r="23" spans="1:12" ht="12">
      <c r="A23" s="9">
        <f t="shared" si="5"/>
        <v>14</v>
      </c>
      <c r="B23" s="1">
        <f t="shared" si="6"/>
        <v>19494.090576185412</v>
      </c>
      <c r="C23" s="1">
        <f t="shared" si="7"/>
        <v>26694.041867778953</v>
      </c>
      <c r="D23" s="1">
        <f t="shared" si="0"/>
        <v>514386.7467793936</v>
      </c>
      <c r="H23" s="11">
        <f t="shared" si="8"/>
        <v>24232.091585023023</v>
      </c>
      <c r="I23" s="13">
        <f t="shared" si="9"/>
        <v>32550.50021717805</v>
      </c>
      <c r="J23" s="11">
        <f t="shared" si="10"/>
        <v>626777.912758538</v>
      </c>
      <c r="K23" s="15">
        <f t="shared" si="12"/>
        <v>4731.882650183423</v>
      </c>
      <c r="L23" s="14">
        <f t="shared" si="11"/>
        <v>3836.7438942110266</v>
      </c>
    </row>
    <row r="24" spans="1:12" ht="12">
      <c r="A24" s="9">
        <f t="shared" si="5"/>
        <v>15</v>
      </c>
      <c r="B24" s="1">
        <f t="shared" si="6"/>
        <v>20468.795104994686</v>
      </c>
      <c r="C24" s="1">
        <f t="shared" si="7"/>
        <v>25719.33733896968</v>
      </c>
      <c r="D24" s="1">
        <f t="shared" si="0"/>
        <v>493917.9516743989</v>
      </c>
      <c r="G24" s="11"/>
      <c r="H24" s="11">
        <f t="shared" si="8"/>
        <v>25443.69616427417</v>
      </c>
      <c r="I24" s="13">
        <f t="shared" si="9"/>
        <v>31338.895637926904</v>
      </c>
      <c r="J24" s="11">
        <f t="shared" si="10"/>
        <v>601334.2165942639</v>
      </c>
      <c r="K24" s="15">
        <f t="shared" si="12"/>
        <v>4731.882650183423</v>
      </c>
      <c r="L24" s="14">
        <f t="shared" si="11"/>
        <v>3870.063020140433</v>
      </c>
    </row>
    <row r="25" spans="1:12" ht="12">
      <c r="A25" s="9">
        <f t="shared" si="5"/>
        <v>16</v>
      </c>
      <c r="B25" s="1">
        <f t="shared" si="6"/>
        <v>21492.234860244418</v>
      </c>
      <c r="C25" s="1">
        <f t="shared" si="7"/>
        <v>24695.897583719947</v>
      </c>
      <c r="D25" s="1">
        <f t="shared" si="0"/>
        <v>472425.71681415447</v>
      </c>
      <c r="H25" s="11">
        <f t="shared" si="8"/>
        <v>26715.880972487877</v>
      </c>
      <c r="I25" s="13">
        <f t="shared" si="9"/>
        <v>30066.710829713196</v>
      </c>
      <c r="J25" s="11">
        <f t="shared" si="10"/>
        <v>574618.3356217761</v>
      </c>
      <c r="K25" s="15">
        <f t="shared" si="12"/>
        <v>4731.882650183423</v>
      </c>
      <c r="L25" s="14">
        <f t="shared" si="11"/>
        <v>3905.0481023663096</v>
      </c>
    </row>
    <row r="26" spans="1:12" ht="12">
      <c r="A26" s="9">
        <f t="shared" si="5"/>
        <v>17</v>
      </c>
      <c r="B26" s="1">
        <f t="shared" si="6"/>
        <v>22566.84660325664</v>
      </c>
      <c r="C26" s="1">
        <f t="shared" si="7"/>
        <v>23621.285840707726</v>
      </c>
      <c r="D26" s="1">
        <f t="shared" si="0"/>
        <v>449858.8702108978</v>
      </c>
      <c r="H26" s="11">
        <f t="shared" si="8"/>
        <v>28051.67502111227</v>
      </c>
      <c r="I26" s="13">
        <f t="shared" si="9"/>
        <v>28730.916781088803</v>
      </c>
      <c r="J26" s="11">
        <f t="shared" si="10"/>
        <v>546566.6606006637</v>
      </c>
      <c r="K26" s="15">
        <f t="shared" si="12"/>
        <v>4731.882650183423</v>
      </c>
      <c r="L26" s="14">
        <f t="shared" si="11"/>
        <v>3941.7824387034807</v>
      </c>
    </row>
    <row r="27" spans="1:12" ht="12">
      <c r="A27" s="9">
        <f t="shared" si="5"/>
        <v>18</v>
      </c>
      <c r="B27" s="1">
        <f t="shared" si="6"/>
        <v>23695.18893341947</v>
      </c>
      <c r="C27" s="1">
        <f t="shared" si="7"/>
        <v>22492.943510544894</v>
      </c>
      <c r="D27" s="1">
        <f t="shared" si="0"/>
        <v>426163.68127747835</v>
      </c>
      <c r="H27" s="11">
        <f t="shared" si="8"/>
        <v>29454.258772167886</v>
      </c>
      <c r="I27" s="13">
        <f t="shared" si="9"/>
        <v>27328.333030033187</v>
      </c>
      <c r="J27" s="11">
        <f t="shared" si="10"/>
        <v>517112.40182849584</v>
      </c>
      <c r="K27" s="15">
        <f t="shared" si="12"/>
        <v>4731.882650183423</v>
      </c>
      <c r="L27" s="14">
        <f t="shared" si="11"/>
        <v>3980.35349185751</v>
      </c>
    </row>
    <row r="28" spans="1:12" ht="12">
      <c r="A28" s="9">
        <f t="shared" si="5"/>
        <v>19</v>
      </c>
      <c r="B28" s="1">
        <f t="shared" si="6"/>
        <v>24879.948380090445</v>
      </c>
      <c r="C28" s="1">
        <f t="shared" si="7"/>
        <v>21308.18406387392</v>
      </c>
      <c r="D28" s="1">
        <f t="shared" si="0"/>
        <v>401283.7328973879</v>
      </c>
      <c r="H28" s="11">
        <f t="shared" si="8"/>
        <v>30926.97171077628</v>
      </c>
      <c r="I28" s="13">
        <f t="shared" si="9"/>
        <v>25855.620091424793</v>
      </c>
      <c r="J28" s="11">
        <f t="shared" si="10"/>
        <v>486185.4301177196</v>
      </c>
      <c r="K28" s="15">
        <f t="shared" si="12"/>
        <v>4731.882650183423</v>
      </c>
      <c r="L28" s="14">
        <f t="shared" si="11"/>
        <v>4020.853097669241</v>
      </c>
    </row>
    <row r="29" spans="1:12" ht="12">
      <c r="A29" s="9">
        <f t="shared" si="5"/>
        <v>20</v>
      </c>
      <c r="B29" s="1">
        <f t="shared" si="6"/>
        <v>26123.94579909497</v>
      </c>
      <c r="C29" s="1">
        <f t="shared" si="7"/>
        <v>20064.186644869395</v>
      </c>
      <c r="D29" s="1">
        <f t="shared" si="0"/>
        <v>375159.7870982929</v>
      </c>
      <c r="H29" s="11">
        <f t="shared" si="8"/>
        <v>32473.320296315094</v>
      </c>
      <c r="I29" s="13">
        <f t="shared" si="9"/>
        <v>24309.27150588598</v>
      </c>
      <c r="J29" s="11">
        <f t="shared" si="10"/>
        <v>453712.1098214045</v>
      </c>
      <c r="K29" s="15">
        <f t="shared" si="12"/>
        <v>4731.882650183423</v>
      </c>
      <c r="L29" s="14">
        <f t="shared" si="11"/>
        <v>4063.3776837715586</v>
      </c>
    </row>
    <row r="30" spans="1:12" ht="12">
      <c r="A30" s="9">
        <f t="shared" si="5"/>
        <v>21</v>
      </c>
      <c r="B30" s="1">
        <f t="shared" si="6"/>
        <v>27430.143089049718</v>
      </c>
      <c r="C30" s="1">
        <f t="shared" si="7"/>
        <v>18757.989354914647</v>
      </c>
      <c r="D30" s="1">
        <f t="shared" si="0"/>
        <v>347729.6440092432</v>
      </c>
      <c r="H30" s="11">
        <f t="shared" si="8"/>
        <v>34096.98631113085</v>
      </c>
      <c r="I30" s="13">
        <f t="shared" si="9"/>
        <v>22685.605491070226</v>
      </c>
      <c r="J30" s="11">
        <f t="shared" si="10"/>
        <v>419615.12351027364</v>
      </c>
      <c r="K30" s="15">
        <f t="shared" si="12"/>
        <v>4731.882650183423</v>
      </c>
      <c r="L30" s="14">
        <f t="shared" si="11"/>
        <v>4108.028499178991</v>
      </c>
    </row>
    <row r="31" spans="1:12" ht="12">
      <c r="A31" s="9">
        <f t="shared" si="5"/>
        <v>22</v>
      </c>
      <c r="B31" s="1">
        <f t="shared" si="6"/>
        <v>28801.650243502205</v>
      </c>
      <c r="C31" s="1">
        <f t="shared" si="7"/>
        <v>17386.48220046216</v>
      </c>
      <c r="D31" s="1">
        <f t="shared" si="0"/>
        <v>318927.99376574095</v>
      </c>
      <c r="H31" s="11">
        <f t="shared" si="8"/>
        <v>35801.83562668739</v>
      </c>
      <c r="I31" s="13">
        <f t="shared" si="9"/>
        <v>20980.756175513685</v>
      </c>
      <c r="J31" s="11">
        <f t="shared" si="10"/>
        <v>383813.28788358625</v>
      </c>
      <c r="K31" s="15">
        <f t="shared" si="12"/>
        <v>4731.882650183423</v>
      </c>
      <c r="L31" s="14">
        <f t="shared" si="11"/>
        <v>4154.911855356797</v>
      </c>
    </row>
    <row r="32" spans="1:12" ht="12">
      <c r="A32" s="9">
        <f t="shared" si="5"/>
        <v>23</v>
      </c>
      <c r="B32" s="1">
        <f t="shared" si="6"/>
        <v>30241.732755677316</v>
      </c>
      <c r="C32" s="1">
        <f t="shared" si="7"/>
        <v>15946.399688287049</v>
      </c>
      <c r="D32" s="1">
        <f t="shared" si="0"/>
        <v>288686.26101006364</v>
      </c>
      <c r="H32" s="11">
        <f t="shared" si="8"/>
        <v>37591.92740802176</v>
      </c>
      <c r="I32" s="13">
        <f t="shared" si="9"/>
        <v>19190.66439417931</v>
      </c>
      <c r="J32" s="11">
        <f t="shared" si="10"/>
        <v>346221.3604755645</v>
      </c>
      <c r="K32" s="15">
        <f t="shared" si="12"/>
        <v>4731.882650183423</v>
      </c>
      <c r="L32" s="14">
        <f t="shared" si="11"/>
        <v>4204.139379343492</v>
      </c>
    </row>
    <row r="33" spans="1:12" ht="12">
      <c r="A33" s="9">
        <f t="shared" si="5"/>
        <v>24</v>
      </c>
      <c r="B33" s="1">
        <f t="shared" si="6"/>
        <v>31753.819393461185</v>
      </c>
      <c r="C33" s="1">
        <f t="shared" si="7"/>
        <v>14434.313050503182</v>
      </c>
      <c r="D33" s="1">
        <f t="shared" si="0"/>
        <v>256932.44161660245</v>
      </c>
      <c r="H33" s="11">
        <f t="shared" si="8"/>
        <v>39471.52377842285</v>
      </c>
      <c r="I33" s="13">
        <f t="shared" si="9"/>
        <v>17311.068023778225</v>
      </c>
      <c r="J33" s="11">
        <f t="shared" si="10"/>
        <v>306749.83669714164</v>
      </c>
      <c r="K33" s="15">
        <f t="shared" si="12"/>
        <v>4731.882650183423</v>
      </c>
      <c r="L33" s="14">
        <f t="shared" si="11"/>
        <v>4255.828279529522</v>
      </c>
    </row>
    <row r="34" spans="1:12" ht="12">
      <c r="A34" s="9">
        <f t="shared" si="5"/>
        <v>25</v>
      </c>
      <c r="B34" s="1">
        <f t="shared" si="6"/>
        <v>33341.51036313424</v>
      </c>
      <c r="C34" s="1">
        <f t="shared" si="7"/>
        <v>12846.622080830122</v>
      </c>
      <c r="D34" s="1">
        <f t="shared" si="0"/>
        <v>223590.9312534682</v>
      </c>
      <c r="H34" s="11">
        <f t="shared" si="8"/>
        <v>41445.099967343995</v>
      </c>
      <c r="I34" s="13">
        <f t="shared" si="9"/>
        <v>15337.491834857083</v>
      </c>
      <c r="J34" s="11">
        <f t="shared" si="10"/>
        <v>265304.7367297977</v>
      </c>
      <c r="K34" s="15">
        <f t="shared" si="12"/>
        <v>4731.882650183423</v>
      </c>
      <c r="L34" s="14">
        <f t="shared" si="11"/>
        <v>4310.1016247248535</v>
      </c>
    </row>
    <row r="35" spans="1:12" ht="12">
      <c r="A35" s="9">
        <f t="shared" si="5"/>
        <v>26</v>
      </c>
      <c r="B35" s="1">
        <f t="shared" si="6"/>
        <v>35008.58588129096</v>
      </c>
      <c r="C35" s="1">
        <f t="shared" si="7"/>
        <v>11179.546562673411</v>
      </c>
      <c r="D35" s="1">
        <f t="shared" si="0"/>
        <v>188582.34537217725</v>
      </c>
      <c r="H35" s="11">
        <f t="shared" si="8"/>
        <v>43517.35496571119</v>
      </c>
      <c r="I35" s="13">
        <f t="shared" si="9"/>
        <v>13265.236836489885</v>
      </c>
      <c r="J35" s="11">
        <f t="shared" si="10"/>
        <v>221787.3817640865</v>
      </c>
      <c r="K35" s="15">
        <f t="shared" si="12"/>
        <v>4731.882650183423</v>
      </c>
      <c r="L35" s="14">
        <f t="shared" si="11"/>
        <v>4367.088637179951</v>
      </c>
    </row>
    <row r="36" spans="1:12" ht="12">
      <c r="A36" s="9">
        <f t="shared" si="5"/>
        <v>27</v>
      </c>
      <c r="B36" s="1">
        <f t="shared" si="6"/>
        <v>36759.015175355504</v>
      </c>
      <c r="C36" s="1">
        <f t="shared" si="7"/>
        <v>9429.117268608863</v>
      </c>
      <c r="D36" s="1">
        <f t="shared" si="0"/>
        <v>151823.33019682174</v>
      </c>
      <c r="H36" s="11">
        <f t="shared" si="8"/>
        <v>45693.22271399675</v>
      </c>
      <c r="I36" s="13">
        <f t="shared" si="9"/>
        <v>11089.369088204325</v>
      </c>
      <c r="J36" s="11">
        <f t="shared" si="10"/>
        <v>176094.15905008974</v>
      </c>
      <c r="K36" s="15">
        <f t="shared" si="12"/>
        <v>4731.882650183423</v>
      </c>
      <c r="L36" s="14">
        <f t="shared" si="11"/>
        <v>4426.925000257804</v>
      </c>
    </row>
    <row r="37" spans="1:12" ht="12">
      <c r="A37" s="9">
        <f t="shared" si="5"/>
        <v>28</v>
      </c>
      <c r="B37" s="1">
        <f t="shared" si="6"/>
        <v>38596.96593412328</v>
      </c>
      <c r="C37" s="1">
        <f t="shared" si="7"/>
        <v>7591.166509841088</v>
      </c>
      <c r="D37" s="1">
        <f t="shared" si="0"/>
        <v>113226.36426269847</v>
      </c>
      <c r="H37" s="11">
        <f t="shared" si="8"/>
        <v>47977.883849696584</v>
      </c>
      <c r="I37" s="13">
        <f t="shared" si="9"/>
        <v>8804.707952504488</v>
      </c>
      <c r="J37" s="11">
        <f t="shared" si="10"/>
        <v>128116.27520039317</v>
      </c>
      <c r="K37" s="15">
        <f t="shared" si="12"/>
        <v>4731.882650183423</v>
      </c>
      <c r="L37" s="14">
        <f t="shared" si="11"/>
        <v>4489.753181489549</v>
      </c>
    </row>
    <row r="38" spans="1:12" ht="12">
      <c r="A38" s="9">
        <f t="shared" si="5"/>
        <v>29</v>
      </c>
      <c r="B38" s="1">
        <f t="shared" si="6"/>
        <v>40526.81423082944</v>
      </c>
      <c r="C38" s="1">
        <f t="shared" si="7"/>
        <v>5661.318213134924</v>
      </c>
      <c r="D38" s="1">
        <f t="shared" si="0"/>
        <v>72699.55003186903</v>
      </c>
      <c r="H38" s="11">
        <f t="shared" si="8"/>
        <v>50376.77804218142</v>
      </c>
      <c r="I38" s="13">
        <f t="shared" si="9"/>
        <v>6405.813760019659</v>
      </c>
      <c r="J38" s="11">
        <f t="shared" si="10"/>
        <v>77739.49715821174</v>
      </c>
      <c r="K38" s="15">
        <f t="shared" si="12"/>
        <v>4731.882650183423</v>
      </c>
      <c r="L38" s="14">
        <f t="shared" si="11"/>
        <v>4555.722771782883</v>
      </c>
    </row>
    <row r="39" spans="1:12" ht="12">
      <c r="A39" s="9">
        <f t="shared" si="5"/>
        <v>30</v>
      </c>
      <c r="B39" s="1">
        <f t="shared" si="6"/>
        <v>42553.154942370915</v>
      </c>
      <c r="C39" s="1">
        <f t="shared" si="7"/>
        <v>3634.977501593452</v>
      </c>
      <c r="D39" s="1">
        <f t="shared" si="0"/>
        <v>30146.395089498117</v>
      </c>
      <c r="H39" s="11">
        <f t="shared" si="8"/>
        <v>52895.61694429049</v>
      </c>
      <c r="I39" s="13">
        <f t="shared" si="9"/>
        <v>3886.974857910587</v>
      </c>
      <c r="J39" s="11">
        <f t="shared" si="10"/>
        <v>24843.880213921257</v>
      </c>
      <c r="K39" s="15">
        <f t="shared" si="12"/>
        <v>4731.882650183423</v>
      </c>
      <c r="L39" s="14">
        <f t="shared" si="11"/>
        <v>4624.990841590881</v>
      </c>
    </row>
    <row r="40" spans="1:12" ht="12">
      <c r="A40" s="9">
        <f t="shared" si="5"/>
        <v>31</v>
      </c>
      <c r="B40" s="1">
        <f t="shared" si="6"/>
        <v>44680.81268948946</v>
      </c>
      <c r="C40" s="1">
        <f t="shared" si="7"/>
        <v>1507.319754474906</v>
      </c>
      <c r="D40" s="1">
        <f t="shared" si="0"/>
        <v>-14534.417599991342</v>
      </c>
      <c r="H40" s="11">
        <f t="shared" si="8"/>
        <v>55540.39779150501</v>
      </c>
      <c r="I40" s="13">
        <f t="shared" si="9"/>
        <v>1242.1940106960628</v>
      </c>
      <c r="J40" s="11">
        <f t="shared" si="10"/>
        <v>-30696.517577583756</v>
      </c>
      <c r="K40" s="15">
        <f t="shared" si="12"/>
        <v>4731.882650183423</v>
      </c>
      <c r="L40" s="14">
        <f aca="true" t="shared" si="13" ref="L40:L45">K40-(K40-H40/12)*33/100</f>
        <v>4697.722314889281</v>
      </c>
    </row>
    <row r="41" spans="1:12" ht="12">
      <c r="A41" s="9">
        <f t="shared" si="5"/>
        <v>32</v>
      </c>
      <c r="B41" s="1">
        <f t="shared" si="6"/>
        <v>46914.85332396393</v>
      </c>
      <c r="C41" s="1">
        <f t="shared" si="7"/>
        <v>-726.7208799995672</v>
      </c>
      <c r="D41" s="1">
        <f t="shared" si="0"/>
        <v>-61449.27092395527</v>
      </c>
      <c r="H41" s="11">
        <f t="shared" si="8"/>
        <v>58317.41768108026</v>
      </c>
      <c r="I41" s="13">
        <f t="shared" si="9"/>
        <v>-1534.825878879188</v>
      </c>
      <c r="J41" s="11">
        <f t="shared" si="10"/>
        <v>-89013.93525866402</v>
      </c>
      <c r="K41" s="15">
        <f t="shared" si="12"/>
        <v>4731.882650183423</v>
      </c>
      <c r="L41" s="14">
        <f t="shared" si="13"/>
        <v>4774.090361852601</v>
      </c>
    </row>
    <row r="42" spans="1:12" ht="12">
      <c r="A42" s="9">
        <f t="shared" si="5"/>
        <v>33</v>
      </c>
      <c r="B42" s="1">
        <f t="shared" si="6"/>
        <v>49260.59599016213</v>
      </c>
      <c r="C42" s="1">
        <f t="shared" si="7"/>
        <v>-3072.4635461977637</v>
      </c>
      <c r="D42" s="1">
        <f t="shared" si="0"/>
        <v>-110709.8669141174</v>
      </c>
      <c r="H42" s="11">
        <f t="shared" si="8"/>
        <v>61233.28856513427</v>
      </c>
      <c r="I42" s="13">
        <f t="shared" si="9"/>
        <v>-4450.696762933201</v>
      </c>
      <c r="J42" s="11">
        <f t="shared" si="10"/>
        <v>-150247.2238237983</v>
      </c>
      <c r="K42" s="15">
        <f t="shared" si="12"/>
        <v>4731.882650183423</v>
      </c>
      <c r="L42" s="14">
        <f t="shared" si="13"/>
        <v>4854.276811164086</v>
      </c>
    </row>
    <row r="43" spans="1:12" ht="12">
      <c r="A43" s="9">
        <f t="shared" si="5"/>
        <v>34</v>
      </c>
      <c r="B43" s="1">
        <f t="shared" si="6"/>
        <v>51723.62578967024</v>
      </c>
      <c r="C43" s="1">
        <f t="shared" si="7"/>
        <v>-5535.4933457058705</v>
      </c>
      <c r="D43" s="1">
        <f aca="true" t="shared" si="14" ref="D43:D49">D42-B43</f>
        <v>-162433.49270378763</v>
      </c>
      <c r="H43" s="11">
        <f t="shared" si="8"/>
        <v>64294.95299339099</v>
      </c>
      <c r="I43" s="13">
        <f t="shared" si="9"/>
        <v>-7512.361191189915</v>
      </c>
      <c r="J43" s="11">
        <f t="shared" si="10"/>
        <v>-214542.1768171893</v>
      </c>
      <c r="K43" s="15">
        <f t="shared" si="12"/>
        <v>4731.882650183423</v>
      </c>
      <c r="L43" s="14">
        <f t="shared" si="13"/>
        <v>4938.472582941145</v>
      </c>
    </row>
    <row r="44" spans="1:12" ht="12">
      <c r="A44" s="9">
        <f t="shared" si="5"/>
        <v>35</v>
      </c>
      <c r="B44" s="1">
        <f t="shared" si="6"/>
        <v>54309.80707915375</v>
      </c>
      <c r="C44" s="1">
        <f t="shared" si="7"/>
        <v>-8121.674635189382</v>
      </c>
      <c r="D44" s="1">
        <f t="shared" si="14"/>
        <v>-216743.29978294138</v>
      </c>
      <c r="H44" s="11">
        <f t="shared" si="8"/>
        <v>67509.70064306054</v>
      </c>
      <c r="I44" s="13">
        <f t="shared" si="9"/>
        <v>-10727.108840859466</v>
      </c>
      <c r="J44" s="11">
        <f t="shared" si="10"/>
        <v>-282051.8774602498</v>
      </c>
      <c r="K44" s="15">
        <f t="shared" si="12"/>
        <v>4731.882650183423</v>
      </c>
      <c r="L44" s="14">
        <f t="shared" si="13"/>
        <v>5026.878143307058</v>
      </c>
    </row>
    <row r="45" spans="1:12" ht="12">
      <c r="A45" s="9">
        <f t="shared" si="5"/>
        <v>36</v>
      </c>
      <c r="B45" s="1">
        <f t="shared" si="6"/>
        <v>57025.29743311144</v>
      </c>
      <c r="C45" s="1">
        <f t="shared" si="7"/>
        <v>-10837.16498914707</v>
      </c>
      <c r="D45" s="1">
        <f t="shared" si="14"/>
        <v>-273768.5972160528</v>
      </c>
      <c r="H45" s="11">
        <f t="shared" si="8"/>
        <v>70885.18567521356</v>
      </c>
      <c r="I45" s="13">
        <f t="shared" si="9"/>
        <v>-14102.59387301249</v>
      </c>
      <c r="J45" s="11">
        <f t="shared" si="10"/>
        <v>-352937.0631354634</v>
      </c>
      <c r="K45" s="15">
        <f t="shared" si="12"/>
        <v>4731.882650183423</v>
      </c>
      <c r="L45" s="14">
        <f t="shared" si="13"/>
        <v>5119.703981691267</v>
      </c>
    </row>
    <row r="46" spans="1:10" ht="12">
      <c r="A46" s="9">
        <f t="shared" si="5"/>
        <v>37</v>
      </c>
      <c r="B46" s="1">
        <f t="shared" si="6"/>
        <v>59876.56230476701</v>
      </c>
      <c r="C46" s="1">
        <f t="shared" si="7"/>
        <v>-13688.429860802642</v>
      </c>
      <c r="D46" s="1">
        <f t="shared" si="14"/>
        <v>-333645.15952081984</v>
      </c>
      <c r="H46" s="11">
        <f t="shared" si="8"/>
        <v>74429.44495897424</v>
      </c>
      <c r="I46" s="13">
        <f t="shared" si="9"/>
        <v>-17646.85315677317</v>
      </c>
      <c r="J46" s="11">
        <f t="shared" si="10"/>
        <v>-427366.50809443765</v>
      </c>
    </row>
    <row r="47" spans="1:10" ht="12">
      <c r="A47" s="9">
        <f t="shared" si="5"/>
        <v>38</v>
      </c>
      <c r="B47" s="1">
        <f t="shared" si="6"/>
        <v>62870.39042000536</v>
      </c>
      <c r="C47" s="1">
        <f t="shared" si="7"/>
        <v>-16682.257976040994</v>
      </c>
      <c r="D47" s="1">
        <f t="shared" si="14"/>
        <v>-396515.5499408252</v>
      </c>
      <c r="H47" s="11">
        <f t="shared" si="8"/>
        <v>78150.91720692295</v>
      </c>
      <c r="I47" s="13">
        <f t="shared" si="9"/>
        <v>-21368.325404721883</v>
      </c>
      <c r="J47" s="11">
        <f t="shared" si="10"/>
        <v>-505517.4253013606</v>
      </c>
    </row>
    <row r="48" spans="1:10" ht="12">
      <c r="A48" s="9">
        <f t="shared" si="5"/>
        <v>39</v>
      </c>
      <c r="B48" s="1">
        <f t="shared" si="6"/>
        <v>66013.90994100562</v>
      </c>
      <c r="C48" s="1">
        <f t="shared" si="7"/>
        <v>-19825.77749704126</v>
      </c>
      <c r="D48" s="1">
        <f t="shared" si="14"/>
        <v>-462529.45988183084</v>
      </c>
      <c r="H48" s="11">
        <f t="shared" si="8"/>
        <v>82058.4630672691</v>
      </c>
      <c r="I48" s="13">
        <f t="shared" si="9"/>
        <v>-25275.87126506803</v>
      </c>
      <c r="J48" s="11">
        <f t="shared" si="10"/>
        <v>-587575.8883686297</v>
      </c>
    </row>
    <row r="49" spans="1:10" ht="12">
      <c r="A49" s="9">
        <f t="shared" si="5"/>
        <v>40</v>
      </c>
      <c r="B49" s="1">
        <f t="shared" si="6"/>
        <v>69314.6054380559</v>
      </c>
      <c r="C49" s="1">
        <f t="shared" si="7"/>
        <v>-23126.472994091542</v>
      </c>
      <c r="D49" s="1">
        <f t="shared" si="14"/>
        <v>-531844.0653198868</v>
      </c>
      <c r="H49" s="11">
        <f t="shared" si="8"/>
        <v>86161.38622063256</v>
      </c>
      <c r="I49" s="13">
        <f t="shared" si="9"/>
        <v>-29378.794418431487</v>
      </c>
      <c r="J49" s="11">
        <f t="shared" si="10"/>
        <v>-673737.2745892623</v>
      </c>
    </row>
    <row r="50" spans="1:10" ht="12">
      <c r="A50" s="9"/>
      <c r="B50" s="1"/>
      <c r="C50" s="1"/>
      <c r="D50" s="1"/>
      <c r="H50" s="11"/>
      <c r="I50" s="13"/>
      <c r="J50" s="11"/>
    </row>
    <row r="51" spans="1:10" ht="12">
      <c r="A51" s="9"/>
      <c r="B51" s="1"/>
      <c r="C51" s="1"/>
      <c r="D51" s="1"/>
      <c r="H51" s="11"/>
      <c r="I51" s="13"/>
      <c r="J51" s="11"/>
    </row>
    <row r="52" spans="1:10" ht="12">
      <c r="A52" s="9"/>
      <c r="B52" s="1"/>
      <c r="C52" s="1"/>
      <c r="D52" s="1"/>
      <c r="H52" s="11"/>
      <c r="I52" s="13"/>
      <c r="J52" s="11"/>
    </row>
    <row r="53" spans="1:10" ht="15.75">
      <c r="A53" s="19" t="s">
        <v>17</v>
      </c>
      <c r="B53" s="20"/>
      <c r="C53" s="20"/>
      <c r="D53" s="1"/>
      <c r="H53" s="11"/>
      <c r="I53" s="13"/>
      <c r="J53" s="11"/>
    </row>
    <row r="54" spans="1:10" ht="12.75">
      <c r="A54" s="21"/>
      <c r="B54" s="20"/>
      <c r="C54" s="20"/>
      <c r="D54" s="1"/>
      <c r="H54" s="11"/>
      <c r="I54" s="13"/>
      <c r="J54" s="11"/>
    </row>
    <row r="55" spans="1:10" ht="12.75">
      <c r="A55" s="21"/>
      <c r="B55" s="20"/>
      <c r="C55" s="20"/>
      <c r="D55" s="1"/>
      <c r="H55" s="11"/>
      <c r="I55" s="13"/>
      <c r="J55" s="11"/>
    </row>
    <row r="56" spans="1:10" ht="15.75">
      <c r="A56" s="23" t="s">
        <v>16</v>
      </c>
      <c r="B56" s="20">
        <v>629000</v>
      </c>
      <c r="C56" s="20"/>
      <c r="D56" s="1"/>
      <c r="H56" s="11"/>
      <c r="I56" s="13"/>
      <c r="J56" s="11"/>
    </row>
    <row r="57" spans="1:10" ht="15.75">
      <c r="A57" s="23" t="s">
        <v>31</v>
      </c>
      <c r="B57" s="22">
        <v>0.04</v>
      </c>
      <c r="C57" s="20"/>
      <c r="D57" s="1"/>
      <c r="H57" s="11"/>
      <c r="I57" s="13"/>
      <c r="J57" s="11"/>
    </row>
    <row r="58" spans="1:10" ht="15.75">
      <c r="A58" s="23" t="s">
        <v>30</v>
      </c>
      <c r="B58" s="20">
        <v>60</v>
      </c>
      <c r="C58" s="27" t="s">
        <v>23</v>
      </c>
      <c r="D58" s="1"/>
      <c r="H58" s="11"/>
      <c r="I58" s="13"/>
      <c r="J58" s="11"/>
    </row>
    <row r="59" spans="1:10" ht="15.75">
      <c r="A59" s="24"/>
      <c r="B59" s="20"/>
      <c r="C59" s="20"/>
      <c r="D59" s="1"/>
      <c r="G59" s="10" t="s">
        <v>36</v>
      </c>
      <c r="H59" s="11"/>
      <c r="I59" s="13"/>
      <c r="J59" s="11"/>
    </row>
    <row r="60" spans="1:10" ht="15.75">
      <c r="A60" s="24" t="s">
        <v>19</v>
      </c>
      <c r="B60" s="20">
        <f>PMT(B57/4,B58,-B56)</f>
        <v>13991.75759380321</v>
      </c>
      <c r="C60" s="20"/>
      <c r="D60" s="1"/>
      <c r="H60" s="11"/>
      <c r="I60" s="13"/>
      <c r="J60" s="11"/>
    </row>
    <row r="61" spans="1:10" ht="15.75">
      <c r="A61" s="24" t="s">
        <v>24</v>
      </c>
      <c r="B61" s="20">
        <f>B62/12</f>
        <v>4663.919197934403</v>
      </c>
      <c r="C61" s="20"/>
      <c r="D61" s="1"/>
      <c r="H61" s="27" t="s">
        <v>32</v>
      </c>
      <c r="I61" s="30">
        <f>B57/4</f>
        <v>0.01</v>
      </c>
      <c r="J61" s="11"/>
    </row>
    <row r="62" spans="1:10" ht="12.75">
      <c r="A62" s="25" t="s">
        <v>20</v>
      </c>
      <c r="B62" s="26">
        <f>B60*4</f>
        <v>55967.03037521284</v>
      </c>
      <c r="C62" s="20"/>
      <c r="D62" s="1"/>
      <c r="H62" s="11"/>
      <c r="I62" s="13"/>
      <c r="J62" s="11"/>
    </row>
    <row r="63" spans="1:10" ht="12">
      <c r="A63" s="9"/>
      <c r="B63" s="1"/>
      <c r="C63" s="1"/>
      <c r="D63" s="1"/>
      <c r="H63" s="11"/>
      <c r="I63" s="13"/>
      <c r="J63" s="11"/>
    </row>
    <row r="64" spans="1:12" ht="12.75">
      <c r="A64" s="25" t="s">
        <v>25</v>
      </c>
      <c r="B64" s="1"/>
      <c r="C64" s="1"/>
      <c r="D64" s="1"/>
      <c r="H64" s="27" t="s">
        <v>29</v>
      </c>
      <c r="I64" s="32" t="s">
        <v>33</v>
      </c>
      <c r="J64" s="27" t="s">
        <v>34</v>
      </c>
      <c r="K64" s="27" t="s">
        <v>35</v>
      </c>
      <c r="L64" s="27" t="s">
        <v>22</v>
      </c>
    </row>
    <row r="65" spans="1:8" ht="12.75">
      <c r="A65" s="5"/>
      <c r="B65" s="4" t="s">
        <v>2</v>
      </c>
      <c r="C65" s="4" t="s">
        <v>3</v>
      </c>
      <c r="D65" s="4" t="s">
        <v>22</v>
      </c>
      <c r="E65" s="4" t="s">
        <v>26</v>
      </c>
      <c r="F65" s="29" t="s">
        <v>28</v>
      </c>
      <c r="H65" s="11"/>
    </row>
    <row r="66" spans="1:10" ht="12.75">
      <c r="A66" s="4" t="s">
        <v>11</v>
      </c>
      <c r="E66" s="18" t="s">
        <v>27</v>
      </c>
      <c r="H66" s="11"/>
      <c r="I66" s="13"/>
      <c r="J66" s="11"/>
    </row>
    <row r="67" spans="1:12" ht="12">
      <c r="A67" s="9">
        <v>1</v>
      </c>
      <c r="B67" s="1">
        <f>B62-C67</f>
        <v>30807.03037521284</v>
      </c>
      <c r="C67" s="1">
        <f>$B$57*B56</f>
        <v>25160</v>
      </c>
      <c r="D67" s="1">
        <f>B56-B67</f>
        <v>598192.9696247871</v>
      </c>
      <c r="E67" s="28">
        <f>$B$62-C67*0.33</f>
        <v>47664.230375212835</v>
      </c>
      <c r="F67" s="28">
        <f>E67/12</f>
        <v>3972.019197934403</v>
      </c>
      <c r="G67">
        <v>1</v>
      </c>
      <c r="H67" s="11">
        <f>B56</f>
        <v>629000</v>
      </c>
      <c r="I67" s="13">
        <f>$B$60</f>
        <v>13991.75759380321</v>
      </c>
      <c r="J67" s="11">
        <f>$I$61*H67</f>
        <v>6290</v>
      </c>
      <c r="K67" s="31">
        <f>I67-J67</f>
        <v>7701.75759380321</v>
      </c>
      <c r="L67" s="31">
        <f>H67-K67</f>
        <v>621298.2424061968</v>
      </c>
    </row>
    <row r="68" spans="1:12" ht="12">
      <c r="A68" s="9">
        <v>2</v>
      </c>
      <c r="B68" s="1">
        <f>$B$62-C68</f>
        <v>32039.311590221354</v>
      </c>
      <c r="C68" s="1">
        <f>$B$57*D67</f>
        <v>23927.718784991484</v>
      </c>
      <c r="D68" s="1">
        <f>D67-B68</f>
        <v>566153.6580345657</v>
      </c>
      <c r="E68" s="28">
        <f aca="true" t="shared" si="15" ref="E68:E82">$B$62-C68*0.33</f>
        <v>48070.88317616565</v>
      </c>
      <c r="F68" s="28">
        <f aca="true" t="shared" si="16" ref="F68:F82">E68/12</f>
        <v>4005.9069313471373</v>
      </c>
      <c r="G68">
        <f>G67+1</f>
        <v>2</v>
      </c>
      <c r="H68" s="11">
        <f>L67</f>
        <v>621298.2424061968</v>
      </c>
      <c r="I68" s="13">
        <f aca="true" t="shared" si="17" ref="I68:I131">$B$60</f>
        <v>13991.75759380321</v>
      </c>
      <c r="J68" s="11">
        <f aca="true" t="shared" si="18" ref="J68:J131">$I$61*H68</f>
        <v>6212.982424061968</v>
      </c>
      <c r="K68" s="31">
        <f aca="true" t="shared" si="19" ref="K68:K131">I68-J68</f>
        <v>7778.775169741241</v>
      </c>
      <c r="L68" s="31">
        <f aca="true" t="shared" si="20" ref="L68:L131">H68-K68</f>
        <v>613519.4672364555</v>
      </c>
    </row>
    <row r="69" spans="1:12" ht="12">
      <c r="A69" s="9">
        <v>3</v>
      </c>
      <c r="B69" s="1">
        <f aca="true" t="shared" si="21" ref="B69:B82">$B$62-C69</f>
        <v>33320.8840538302</v>
      </c>
      <c r="C69" s="1">
        <f aca="true" t="shared" si="22" ref="C69:C82">$B$57*D68</f>
        <v>22646.146321382632</v>
      </c>
      <c r="D69" s="1">
        <f aca="true" t="shared" si="23" ref="D69:D81">D68-B69</f>
        <v>532832.7739807356</v>
      </c>
      <c r="E69" s="28">
        <f t="shared" si="15"/>
        <v>48493.80208915657</v>
      </c>
      <c r="F69" s="28">
        <f t="shared" si="16"/>
        <v>4041.150174096381</v>
      </c>
      <c r="G69">
        <f aca="true" t="shared" si="24" ref="G69:G127">G68+1</f>
        <v>3</v>
      </c>
      <c r="H69" s="11">
        <f aca="true" t="shared" si="25" ref="H69:H132">L68</f>
        <v>613519.4672364555</v>
      </c>
      <c r="I69" s="13">
        <f t="shared" si="17"/>
        <v>13991.75759380321</v>
      </c>
      <c r="J69" s="11">
        <f t="shared" si="18"/>
        <v>6135.194672364555</v>
      </c>
      <c r="K69" s="31">
        <f t="shared" si="19"/>
        <v>7856.5629214386545</v>
      </c>
      <c r="L69" s="31">
        <f t="shared" si="20"/>
        <v>605662.9043150169</v>
      </c>
    </row>
    <row r="70" spans="1:12" ht="12">
      <c r="A70" s="9">
        <v>4</v>
      </c>
      <c r="B70" s="1">
        <f t="shared" si="21"/>
        <v>34653.71941598342</v>
      </c>
      <c r="C70" s="1">
        <f t="shared" si="22"/>
        <v>21313.310959229424</v>
      </c>
      <c r="D70" s="1">
        <f t="shared" si="23"/>
        <v>498179.05456475215</v>
      </c>
      <c r="E70" s="28">
        <f t="shared" si="15"/>
        <v>48933.63775866713</v>
      </c>
      <c r="F70" s="28">
        <f t="shared" si="16"/>
        <v>4077.803146555594</v>
      </c>
      <c r="G70">
        <f t="shared" si="24"/>
        <v>4</v>
      </c>
      <c r="H70" s="11">
        <f t="shared" si="25"/>
        <v>605662.9043150169</v>
      </c>
      <c r="I70" s="13">
        <f t="shared" si="17"/>
        <v>13991.75759380321</v>
      </c>
      <c r="J70" s="11">
        <f t="shared" si="18"/>
        <v>6056.629043150169</v>
      </c>
      <c r="K70" s="31">
        <f t="shared" si="19"/>
        <v>7935.12855065304</v>
      </c>
      <c r="L70" s="31">
        <f t="shared" si="20"/>
        <v>597727.7757643639</v>
      </c>
    </row>
    <row r="71" spans="1:12" ht="12">
      <c r="A71" s="9">
        <v>5</v>
      </c>
      <c r="B71" s="1">
        <f t="shared" si="21"/>
        <v>36039.86819262275</v>
      </c>
      <c r="C71" s="1">
        <f t="shared" si="22"/>
        <v>19927.162182590087</v>
      </c>
      <c r="D71" s="1">
        <f t="shared" si="23"/>
        <v>462139.1863721294</v>
      </c>
      <c r="E71" s="28">
        <f t="shared" si="15"/>
        <v>49391.06685495811</v>
      </c>
      <c r="F71" s="28">
        <f t="shared" si="16"/>
        <v>4115.922237913176</v>
      </c>
      <c r="G71">
        <f t="shared" si="24"/>
        <v>5</v>
      </c>
      <c r="H71" s="11">
        <f t="shared" si="25"/>
        <v>597727.7757643639</v>
      </c>
      <c r="I71" s="13">
        <f t="shared" si="17"/>
        <v>13991.75759380321</v>
      </c>
      <c r="J71" s="11">
        <f t="shared" si="18"/>
        <v>5977.277757643639</v>
      </c>
      <c r="K71" s="31">
        <f t="shared" si="19"/>
        <v>8014.47983615957</v>
      </c>
      <c r="L71" s="31">
        <f t="shared" si="20"/>
        <v>589713.2959282043</v>
      </c>
    </row>
    <row r="72" spans="1:12" ht="12">
      <c r="A72" s="9">
        <v>6</v>
      </c>
      <c r="B72" s="1">
        <f t="shared" si="21"/>
        <v>37481.462920327656</v>
      </c>
      <c r="C72" s="1">
        <f t="shared" si="22"/>
        <v>18485.56745488518</v>
      </c>
      <c r="D72" s="1">
        <f t="shared" si="23"/>
        <v>424657.72345180175</v>
      </c>
      <c r="E72" s="28">
        <f t="shared" si="15"/>
        <v>49866.79311510073</v>
      </c>
      <c r="F72" s="28">
        <f t="shared" si="16"/>
        <v>4155.566092925061</v>
      </c>
      <c r="G72">
        <f t="shared" si="24"/>
        <v>6</v>
      </c>
      <c r="H72" s="11">
        <f t="shared" si="25"/>
        <v>589713.2959282043</v>
      </c>
      <c r="I72" s="13">
        <f t="shared" si="17"/>
        <v>13991.75759380321</v>
      </c>
      <c r="J72" s="11">
        <f t="shared" si="18"/>
        <v>5897.132959282043</v>
      </c>
      <c r="K72" s="31">
        <f t="shared" si="19"/>
        <v>8094.624634521167</v>
      </c>
      <c r="L72" s="31">
        <f t="shared" si="20"/>
        <v>581618.6712936831</v>
      </c>
    </row>
    <row r="73" spans="1:12" ht="12">
      <c r="A73" s="9">
        <v>7</v>
      </c>
      <c r="B73" s="1">
        <f t="shared" si="21"/>
        <v>38980.72143714077</v>
      </c>
      <c r="C73" s="1">
        <f t="shared" si="22"/>
        <v>16986.30893807207</v>
      </c>
      <c r="D73" s="1">
        <f t="shared" si="23"/>
        <v>385677.002014661</v>
      </c>
      <c r="E73" s="28">
        <f t="shared" si="15"/>
        <v>50361.54842564905</v>
      </c>
      <c r="F73" s="28">
        <f t="shared" si="16"/>
        <v>4196.795702137421</v>
      </c>
      <c r="G73">
        <f t="shared" si="24"/>
        <v>7</v>
      </c>
      <c r="H73" s="11">
        <f t="shared" si="25"/>
        <v>581618.6712936831</v>
      </c>
      <c r="I73" s="13">
        <f t="shared" si="17"/>
        <v>13991.75759380321</v>
      </c>
      <c r="J73" s="11">
        <f t="shared" si="18"/>
        <v>5816.186712936831</v>
      </c>
      <c r="K73" s="31">
        <f t="shared" si="19"/>
        <v>8175.5708808663785</v>
      </c>
      <c r="L73" s="31">
        <f t="shared" si="20"/>
        <v>573443.1004128167</v>
      </c>
    </row>
    <row r="74" spans="1:12" ht="12">
      <c r="A74" s="9">
        <v>8</v>
      </c>
      <c r="B74" s="1">
        <f t="shared" si="21"/>
        <v>40539.9502946264</v>
      </c>
      <c r="C74" s="1">
        <f t="shared" si="22"/>
        <v>15427.08008058644</v>
      </c>
      <c r="D74" s="1">
        <f t="shared" si="23"/>
        <v>345137.05172003456</v>
      </c>
      <c r="E74" s="28">
        <f t="shared" si="15"/>
        <v>50876.09394861931</v>
      </c>
      <c r="F74" s="28">
        <f t="shared" si="16"/>
        <v>4239.6744957182755</v>
      </c>
      <c r="G74">
        <f t="shared" si="24"/>
        <v>8</v>
      </c>
      <c r="H74" s="11">
        <f t="shared" si="25"/>
        <v>573443.1004128167</v>
      </c>
      <c r="I74" s="13">
        <f t="shared" si="17"/>
        <v>13991.75759380321</v>
      </c>
      <c r="J74" s="11">
        <f t="shared" si="18"/>
        <v>5734.431004128168</v>
      </c>
      <c r="K74" s="31">
        <f t="shared" si="19"/>
        <v>8257.326589675042</v>
      </c>
      <c r="L74" s="31">
        <f t="shared" si="20"/>
        <v>565185.7738231417</v>
      </c>
    </row>
    <row r="75" spans="1:12" ht="12">
      <c r="A75" s="9">
        <v>9</v>
      </c>
      <c r="B75" s="1">
        <f t="shared" si="21"/>
        <v>42161.54830641145</v>
      </c>
      <c r="C75" s="1">
        <f t="shared" si="22"/>
        <v>13805.482068801382</v>
      </c>
      <c r="D75" s="1">
        <f t="shared" si="23"/>
        <v>302975.5034136231</v>
      </c>
      <c r="E75" s="28">
        <f t="shared" si="15"/>
        <v>51411.22129250838</v>
      </c>
      <c r="F75" s="28">
        <f t="shared" si="16"/>
        <v>4284.268441042365</v>
      </c>
      <c r="G75">
        <f t="shared" si="24"/>
        <v>9</v>
      </c>
      <c r="H75" s="11">
        <f t="shared" si="25"/>
        <v>565185.7738231417</v>
      </c>
      <c r="I75" s="13">
        <f t="shared" si="17"/>
        <v>13991.75759380321</v>
      </c>
      <c r="J75" s="11">
        <f t="shared" si="18"/>
        <v>5651.857738231417</v>
      </c>
      <c r="K75" s="31">
        <f t="shared" si="19"/>
        <v>8339.899855571792</v>
      </c>
      <c r="L75" s="31">
        <f t="shared" si="20"/>
        <v>556845.8739675699</v>
      </c>
    </row>
    <row r="76" spans="1:12" ht="12">
      <c r="A76" s="9">
        <v>10</v>
      </c>
      <c r="B76" s="1">
        <f t="shared" si="21"/>
        <v>43848.010238667914</v>
      </c>
      <c r="C76" s="1">
        <f t="shared" si="22"/>
        <v>12119.020136544923</v>
      </c>
      <c r="D76" s="1">
        <f t="shared" si="23"/>
        <v>259127.49317495516</v>
      </c>
      <c r="E76" s="28">
        <f t="shared" si="15"/>
        <v>51967.75373015301</v>
      </c>
      <c r="F76" s="28">
        <f t="shared" si="16"/>
        <v>4330.646144179417</v>
      </c>
      <c r="G76">
        <f t="shared" si="24"/>
        <v>10</v>
      </c>
      <c r="H76" s="11">
        <f t="shared" si="25"/>
        <v>556845.8739675699</v>
      </c>
      <c r="I76" s="13">
        <f t="shared" si="17"/>
        <v>13991.75759380321</v>
      </c>
      <c r="J76" s="11">
        <f t="shared" si="18"/>
        <v>5568.458739675699</v>
      </c>
      <c r="K76" s="31">
        <f t="shared" si="19"/>
        <v>8423.298854127512</v>
      </c>
      <c r="L76" s="31">
        <f t="shared" si="20"/>
        <v>548422.5751134424</v>
      </c>
    </row>
    <row r="77" spans="1:12" ht="12">
      <c r="A77" s="9">
        <v>11</v>
      </c>
      <c r="B77" s="1">
        <f t="shared" si="21"/>
        <v>45601.930648214635</v>
      </c>
      <c r="C77" s="1">
        <f t="shared" si="22"/>
        <v>10365.099726998207</v>
      </c>
      <c r="D77" s="1">
        <f t="shared" si="23"/>
        <v>213525.56252674054</v>
      </c>
      <c r="E77" s="28">
        <f t="shared" si="15"/>
        <v>52546.54746530343</v>
      </c>
      <c r="F77" s="28">
        <f t="shared" si="16"/>
        <v>4378.878955441953</v>
      </c>
      <c r="G77">
        <f t="shared" si="24"/>
        <v>11</v>
      </c>
      <c r="H77" s="11">
        <f t="shared" si="25"/>
        <v>548422.5751134424</v>
      </c>
      <c r="I77" s="13">
        <f t="shared" si="17"/>
        <v>13991.75759380321</v>
      </c>
      <c r="J77" s="11">
        <f t="shared" si="18"/>
        <v>5484.225751134424</v>
      </c>
      <c r="K77" s="31">
        <f t="shared" si="19"/>
        <v>8507.531842668785</v>
      </c>
      <c r="L77" s="31">
        <f t="shared" si="20"/>
        <v>539915.0432707736</v>
      </c>
    </row>
    <row r="78" spans="1:12" ht="12">
      <c r="A78" s="9">
        <v>12</v>
      </c>
      <c r="B78" s="1">
        <f t="shared" si="21"/>
        <v>47426.007874143215</v>
      </c>
      <c r="C78" s="1">
        <f t="shared" si="22"/>
        <v>8541.022501069621</v>
      </c>
      <c r="D78" s="1">
        <f t="shared" si="23"/>
        <v>166099.55465259732</v>
      </c>
      <c r="E78" s="28">
        <f t="shared" si="15"/>
        <v>53148.492949859865</v>
      </c>
      <c r="F78" s="28">
        <f t="shared" si="16"/>
        <v>4429.041079154988</v>
      </c>
      <c r="G78">
        <f t="shared" si="24"/>
        <v>12</v>
      </c>
      <c r="H78" s="11">
        <f t="shared" si="25"/>
        <v>539915.0432707736</v>
      </c>
      <c r="I78" s="13">
        <f t="shared" si="17"/>
        <v>13991.75759380321</v>
      </c>
      <c r="J78" s="11">
        <f t="shared" si="18"/>
        <v>5399.150432707736</v>
      </c>
      <c r="K78" s="31">
        <f t="shared" si="19"/>
        <v>8592.607161095473</v>
      </c>
      <c r="L78" s="31">
        <f t="shared" si="20"/>
        <v>531322.4361096781</v>
      </c>
    </row>
    <row r="79" spans="1:12" ht="12">
      <c r="A79" s="9">
        <v>13</v>
      </c>
      <c r="B79" s="1">
        <f t="shared" si="21"/>
        <v>49323.048189108944</v>
      </c>
      <c r="C79" s="1">
        <f t="shared" si="22"/>
        <v>6643.982186103893</v>
      </c>
      <c r="D79" s="1">
        <f t="shared" si="23"/>
        <v>116776.50646348837</v>
      </c>
      <c r="E79" s="28">
        <f t="shared" si="15"/>
        <v>53774.51625379855</v>
      </c>
      <c r="F79" s="28">
        <f t="shared" si="16"/>
        <v>4481.209687816546</v>
      </c>
      <c r="G79">
        <f t="shared" si="24"/>
        <v>13</v>
      </c>
      <c r="H79" s="11">
        <f t="shared" si="25"/>
        <v>531322.4361096781</v>
      </c>
      <c r="I79" s="13">
        <f t="shared" si="17"/>
        <v>13991.75759380321</v>
      </c>
      <c r="J79" s="11">
        <f t="shared" si="18"/>
        <v>5313.224361096782</v>
      </c>
      <c r="K79" s="31">
        <f t="shared" si="19"/>
        <v>8678.533232706428</v>
      </c>
      <c r="L79" s="31">
        <f t="shared" si="20"/>
        <v>522643.9028769717</v>
      </c>
    </row>
    <row r="80" spans="1:12" ht="12">
      <c r="A80" s="9">
        <v>14</v>
      </c>
      <c r="B80" s="1">
        <f t="shared" si="21"/>
        <v>51295.9701166733</v>
      </c>
      <c r="C80" s="1">
        <f t="shared" si="22"/>
        <v>4671.060258539535</v>
      </c>
      <c r="D80" s="1">
        <f t="shared" si="23"/>
        <v>65480.536346815075</v>
      </c>
      <c r="E80" s="28">
        <f t="shared" si="15"/>
        <v>54425.58048989479</v>
      </c>
      <c r="F80" s="28">
        <f t="shared" si="16"/>
        <v>4535.465040824566</v>
      </c>
      <c r="G80">
        <f t="shared" si="24"/>
        <v>14</v>
      </c>
      <c r="H80" s="11">
        <f t="shared" si="25"/>
        <v>522643.9028769717</v>
      </c>
      <c r="I80" s="13">
        <f t="shared" si="17"/>
        <v>13991.75759380321</v>
      </c>
      <c r="J80" s="11">
        <f t="shared" si="18"/>
        <v>5226.439028769717</v>
      </c>
      <c r="K80" s="31">
        <f t="shared" si="19"/>
        <v>8765.318565033493</v>
      </c>
      <c r="L80" s="31">
        <f t="shared" si="20"/>
        <v>513878.5843119382</v>
      </c>
    </row>
    <row r="81" spans="1:12" ht="12">
      <c r="A81" s="9">
        <v>15</v>
      </c>
      <c r="B81" s="1">
        <f t="shared" si="21"/>
        <v>53347.808921340235</v>
      </c>
      <c r="C81" s="1">
        <f t="shared" si="22"/>
        <v>2619.221453872603</v>
      </c>
      <c r="D81" s="1">
        <f t="shared" si="23"/>
        <v>12132.72742547484</v>
      </c>
      <c r="E81" s="28">
        <f t="shared" si="15"/>
        <v>55102.68729543488</v>
      </c>
      <c r="F81" s="28">
        <f t="shared" si="16"/>
        <v>4591.890607952907</v>
      </c>
      <c r="G81">
        <f t="shared" si="24"/>
        <v>15</v>
      </c>
      <c r="H81" s="11">
        <f t="shared" si="25"/>
        <v>513878.5843119382</v>
      </c>
      <c r="I81" s="13">
        <f t="shared" si="17"/>
        <v>13991.75759380321</v>
      </c>
      <c r="J81" s="11">
        <f t="shared" si="18"/>
        <v>5138.785843119382</v>
      </c>
      <c r="K81" s="31">
        <f t="shared" si="19"/>
        <v>8852.971750683828</v>
      </c>
      <c r="L81" s="31">
        <f t="shared" si="20"/>
        <v>505025.61256125435</v>
      </c>
    </row>
    <row r="82" spans="1:12" ht="12">
      <c r="A82" s="9">
        <v>16</v>
      </c>
      <c r="B82" s="1">
        <f t="shared" si="21"/>
        <v>55481.72127819384</v>
      </c>
      <c r="C82" s="1">
        <f t="shared" si="22"/>
        <v>485.30909701899367</v>
      </c>
      <c r="D82" s="1">
        <v>0</v>
      </c>
      <c r="E82" s="28">
        <f t="shared" si="15"/>
        <v>55806.878373196574</v>
      </c>
      <c r="F82" s="28">
        <f t="shared" si="16"/>
        <v>4650.573197766381</v>
      </c>
      <c r="G82">
        <f t="shared" si="24"/>
        <v>16</v>
      </c>
      <c r="H82" s="11">
        <f t="shared" si="25"/>
        <v>505025.61256125435</v>
      </c>
      <c r="I82" s="13">
        <f t="shared" si="17"/>
        <v>13991.75759380321</v>
      </c>
      <c r="J82" s="11">
        <f t="shared" si="18"/>
        <v>5050.256125612544</v>
      </c>
      <c r="K82" s="31">
        <f t="shared" si="19"/>
        <v>8941.501468190665</v>
      </c>
      <c r="L82" s="31">
        <f t="shared" si="20"/>
        <v>496084.11109306366</v>
      </c>
    </row>
    <row r="83" spans="1:12" ht="12">
      <c r="A83" s="9">
        <v>17</v>
      </c>
      <c r="B83" s="1"/>
      <c r="C83" s="1"/>
      <c r="D83" s="1"/>
      <c r="E83" s="28"/>
      <c r="G83">
        <f t="shared" si="24"/>
        <v>17</v>
      </c>
      <c r="H83" s="11">
        <f t="shared" si="25"/>
        <v>496084.11109306366</v>
      </c>
      <c r="I83" s="13">
        <f t="shared" si="17"/>
        <v>13991.75759380321</v>
      </c>
      <c r="J83" s="11">
        <f t="shared" si="18"/>
        <v>4960.841110930637</v>
      </c>
      <c r="K83" s="31">
        <f t="shared" si="19"/>
        <v>9030.916482872573</v>
      </c>
      <c r="L83" s="31">
        <f t="shared" si="20"/>
        <v>487053.1946101911</v>
      </c>
    </row>
    <row r="84" spans="1:12" ht="12">
      <c r="A84" s="9">
        <v>18</v>
      </c>
      <c r="B84" s="1"/>
      <c r="C84" s="1"/>
      <c r="D84" s="1"/>
      <c r="E84" s="28"/>
      <c r="G84">
        <f t="shared" si="24"/>
        <v>18</v>
      </c>
      <c r="H84" s="11">
        <f t="shared" si="25"/>
        <v>487053.1946101911</v>
      </c>
      <c r="I84" s="13">
        <f t="shared" si="17"/>
        <v>13991.75759380321</v>
      </c>
      <c r="J84" s="11">
        <f t="shared" si="18"/>
        <v>4870.531946101911</v>
      </c>
      <c r="K84" s="31">
        <f t="shared" si="19"/>
        <v>9121.2256477013</v>
      </c>
      <c r="L84" s="31">
        <f t="shared" si="20"/>
        <v>477931.9689624898</v>
      </c>
    </row>
    <row r="85" spans="1:12" ht="12">
      <c r="A85" s="9">
        <v>19</v>
      </c>
      <c r="B85" s="1"/>
      <c r="C85" s="1"/>
      <c r="D85" s="1"/>
      <c r="E85" s="28"/>
      <c r="G85">
        <f t="shared" si="24"/>
        <v>19</v>
      </c>
      <c r="H85" s="11">
        <f t="shared" si="25"/>
        <v>477931.9689624898</v>
      </c>
      <c r="I85" s="13">
        <f t="shared" si="17"/>
        <v>13991.75759380321</v>
      </c>
      <c r="J85" s="11">
        <f t="shared" si="18"/>
        <v>4779.319689624898</v>
      </c>
      <c r="K85" s="31">
        <f t="shared" si="19"/>
        <v>9212.43790417831</v>
      </c>
      <c r="L85" s="31">
        <f t="shared" si="20"/>
        <v>468719.53105831146</v>
      </c>
    </row>
    <row r="86" spans="1:12" ht="12">
      <c r="A86" s="9">
        <v>20</v>
      </c>
      <c r="B86" s="1"/>
      <c r="C86" s="1"/>
      <c r="D86" s="1"/>
      <c r="E86" s="28"/>
      <c r="G86">
        <f t="shared" si="24"/>
        <v>20</v>
      </c>
      <c r="H86" s="11">
        <f t="shared" si="25"/>
        <v>468719.53105831146</v>
      </c>
      <c r="I86" s="13">
        <f t="shared" si="17"/>
        <v>13991.75759380321</v>
      </c>
      <c r="J86" s="11">
        <f t="shared" si="18"/>
        <v>4687.195310583114</v>
      </c>
      <c r="K86" s="31">
        <f t="shared" si="19"/>
        <v>9304.562283220095</v>
      </c>
      <c r="L86" s="31">
        <f t="shared" si="20"/>
        <v>459414.96877509134</v>
      </c>
    </row>
    <row r="87" spans="1:12" ht="12">
      <c r="A87" s="9">
        <v>21</v>
      </c>
      <c r="B87" s="1"/>
      <c r="C87" s="1"/>
      <c r="D87" s="1"/>
      <c r="E87" s="28"/>
      <c r="G87">
        <f t="shared" si="24"/>
        <v>21</v>
      </c>
      <c r="H87" s="11">
        <f t="shared" si="25"/>
        <v>459414.96877509134</v>
      </c>
      <c r="I87" s="13">
        <f t="shared" si="17"/>
        <v>13991.75759380321</v>
      </c>
      <c r="J87" s="11">
        <f t="shared" si="18"/>
        <v>4594.1496877509135</v>
      </c>
      <c r="K87" s="31">
        <f t="shared" si="19"/>
        <v>9397.607906052297</v>
      </c>
      <c r="L87" s="31">
        <f t="shared" si="20"/>
        <v>450017.360869039</v>
      </c>
    </row>
    <row r="88" spans="1:12" ht="12">
      <c r="A88" s="9">
        <v>22</v>
      </c>
      <c r="B88" s="1"/>
      <c r="C88" s="1"/>
      <c r="D88" s="1"/>
      <c r="E88" s="28"/>
      <c r="G88">
        <f t="shared" si="24"/>
        <v>22</v>
      </c>
      <c r="H88" s="11">
        <f t="shared" si="25"/>
        <v>450017.360869039</v>
      </c>
      <c r="I88" s="13">
        <f t="shared" si="17"/>
        <v>13991.75759380321</v>
      </c>
      <c r="J88" s="11">
        <f t="shared" si="18"/>
        <v>4500.17360869039</v>
      </c>
      <c r="K88" s="31">
        <f t="shared" si="19"/>
        <v>9491.583985112818</v>
      </c>
      <c r="L88" s="31">
        <f t="shared" si="20"/>
        <v>440525.7768839262</v>
      </c>
    </row>
    <row r="89" spans="1:12" ht="12">
      <c r="A89" s="9">
        <v>23</v>
      </c>
      <c r="B89" s="1"/>
      <c r="C89" s="1"/>
      <c r="D89" s="1"/>
      <c r="E89" s="28"/>
      <c r="G89">
        <f t="shared" si="24"/>
        <v>23</v>
      </c>
      <c r="H89" s="11">
        <f t="shared" si="25"/>
        <v>440525.7768839262</v>
      </c>
      <c r="I89" s="13">
        <f t="shared" si="17"/>
        <v>13991.75759380321</v>
      </c>
      <c r="J89" s="11">
        <f t="shared" si="18"/>
        <v>4405.257768839262</v>
      </c>
      <c r="K89" s="31">
        <f t="shared" si="19"/>
        <v>9586.499824963947</v>
      </c>
      <c r="L89" s="31">
        <f t="shared" si="20"/>
        <v>430939.27705896227</v>
      </c>
    </row>
    <row r="90" spans="1:12" ht="12">
      <c r="A90" s="9">
        <v>24</v>
      </c>
      <c r="B90" s="1"/>
      <c r="C90" s="1"/>
      <c r="D90" s="1"/>
      <c r="E90" s="28"/>
      <c r="G90">
        <f t="shared" si="24"/>
        <v>24</v>
      </c>
      <c r="H90" s="11">
        <f t="shared" si="25"/>
        <v>430939.27705896227</v>
      </c>
      <c r="I90" s="13">
        <f t="shared" si="17"/>
        <v>13991.75759380321</v>
      </c>
      <c r="J90" s="11">
        <f t="shared" si="18"/>
        <v>4309.392770589623</v>
      </c>
      <c r="K90" s="31">
        <f t="shared" si="19"/>
        <v>9682.364823213586</v>
      </c>
      <c r="L90" s="31">
        <f t="shared" si="20"/>
        <v>421256.91223574866</v>
      </c>
    </row>
    <row r="91" spans="1:12" ht="12">
      <c r="A91" s="9">
        <v>25</v>
      </c>
      <c r="B91" s="1"/>
      <c r="C91" s="1"/>
      <c r="D91" s="1"/>
      <c r="E91" s="28"/>
      <c r="G91">
        <f t="shared" si="24"/>
        <v>25</v>
      </c>
      <c r="H91" s="11">
        <f t="shared" si="25"/>
        <v>421256.91223574866</v>
      </c>
      <c r="I91" s="13">
        <f t="shared" si="17"/>
        <v>13991.75759380321</v>
      </c>
      <c r="J91" s="11">
        <f t="shared" si="18"/>
        <v>4212.569122357487</v>
      </c>
      <c r="K91" s="31">
        <f t="shared" si="19"/>
        <v>9779.188471445723</v>
      </c>
      <c r="L91" s="31">
        <f t="shared" si="20"/>
        <v>411477.72376430297</v>
      </c>
    </row>
    <row r="92" spans="1:12" ht="12">
      <c r="A92" s="9">
        <v>26</v>
      </c>
      <c r="B92" s="1"/>
      <c r="C92" s="1"/>
      <c r="D92" s="1"/>
      <c r="E92" s="28"/>
      <c r="G92">
        <f t="shared" si="24"/>
        <v>26</v>
      </c>
      <c r="H92" s="11">
        <f t="shared" si="25"/>
        <v>411477.72376430297</v>
      </c>
      <c r="I92" s="13">
        <f t="shared" si="17"/>
        <v>13991.75759380321</v>
      </c>
      <c r="J92" s="11">
        <f t="shared" si="18"/>
        <v>4114.777237643029</v>
      </c>
      <c r="K92" s="31">
        <f t="shared" si="19"/>
        <v>9876.98035616018</v>
      </c>
      <c r="L92" s="31">
        <f t="shared" si="20"/>
        <v>401600.74340814276</v>
      </c>
    </row>
    <row r="93" spans="1:12" ht="12">
      <c r="A93" s="9">
        <v>27</v>
      </c>
      <c r="B93" s="1"/>
      <c r="C93" s="1"/>
      <c r="D93" s="1"/>
      <c r="E93" s="28"/>
      <c r="G93">
        <f t="shared" si="24"/>
        <v>27</v>
      </c>
      <c r="H93" s="11">
        <f t="shared" si="25"/>
        <v>401600.74340814276</v>
      </c>
      <c r="I93" s="13">
        <f t="shared" si="17"/>
        <v>13991.75759380321</v>
      </c>
      <c r="J93" s="11">
        <f t="shared" si="18"/>
        <v>4016.0074340814276</v>
      </c>
      <c r="K93" s="31">
        <f t="shared" si="19"/>
        <v>9975.750159721782</v>
      </c>
      <c r="L93" s="31">
        <f t="shared" si="20"/>
        <v>391624.993248421</v>
      </c>
    </row>
    <row r="94" spans="1:12" ht="12">
      <c r="A94" s="9">
        <v>28</v>
      </c>
      <c r="B94" s="1"/>
      <c r="C94" s="1"/>
      <c r="D94" s="1"/>
      <c r="E94" s="28"/>
      <c r="G94">
        <f t="shared" si="24"/>
        <v>28</v>
      </c>
      <c r="H94" s="11">
        <f t="shared" si="25"/>
        <v>391624.993248421</v>
      </c>
      <c r="I94" s="13">
        <f t="shared" si="17"/>
        <v>13991.75759380321</v>
      </c>
      <c r="J94" s="11">
        <f t="shared" si="18"/>
        <v>3916.24993248421</v>
      </c>
      <c r="K94" s="31">
        <f t="shared" si="19"/>
        <v>10075.507661319</v>
      </c>
      <c r="L94" s="31">
        <f t="shared" si="20"/>
        <v>381549.485587102</v>
      </c>
    </row>
    <row r="95" spans="1:12" ht="12">
      <c r="A95" s="9">
        <v>29</v>
      </c>
      <c r="B95" s="1"/>
      <c r="C95" s="1"/>
      <c r="D95" s="1"/>
      <c r="E95" s="28"/>
      <c r="G95">
        <f t="shared" si="24"/>
        <v>29</v>
      </c>
      <c r="H95" s="11">
        <f t="shared" si="25"/>
        <v>381549.485587102</v>
      </c>
      <c r="I95" s="13">
        <f t="shared" si="17"/>
        <v>13991.75759380321</v>
      </c>
      <c r="J95" s="11">
        <f t="shared" si="18"/>
        <v>3815.4948558710203</v>
      </c>
      <c r="K95" s="31">
        <f t="shared" si="19"/>
        <v>10176.26273793219</v>
      </c>
      <c r="L95" s="31">
        <f t="shared" si="20"/>
        <v>371373.2228491698</v>
      </c>
    </row>
    <row r="96" spans="1:12" ht="12">
      <c r="A96" s="9">
        <v>30</v>
      </c>
      <c r="B96" s="1"/>
      <c r="C96" s="1"/>
      <c r="D96" s="1"/>
      <c r="E96" s="28"/>
      <c r="G96">
        <f t="shared" si="24"/>
        <v>30</v>
      </c>
      <c r="H96" s="11">
        <f t="shared" si="25"/>
        <v>371373.2228491698</v>
      </c>
      <c r="I96" s="13">
        <f t="shared" si="17"/>
        <v>13991.75759380321</v>
      </c>
      <c r="J96" s="11">
        <f t="shared" si="18"/>
        <v>3713.732228491698</v>
      </c>
      <c r="K96" s="31">
        <f t="shared" si="19"/>
        <v>10278.02536531151</v>
      </c>
      <c r="L96" s="31">
        <f t="shared" si="20"/>
        <v>361095.19748385827</v>
      </c>
    </row>
    <row r="97" spans="1:12" ht="12">
      <c r="A97" s="9">
        <v>31</v>
      </c>
      <c r="B97" s="1"/>
      <c r="C97" s="1"/>
      <c r="D97" s="1"/>
      <c r="E97" s="28"/>
      <c r="G97">
        <f t="shared" si="24"/>
        <v>31</v>
      </c>
      <c r="H97" s="11">
        <f t="shared" si="25"/>
        <v>361095.19748385827</v>
      </c>
      <c r="I97" s="13">
        <f t="shared" si="17"/>
        <v>13991.75759380321</v>
      </c>
      <c r="J97" s="11">
        <f t="shared" si="18"/>
        <v>3610.951974838583</v>
      </c>
      <c r="K97" s="31">
        <f t="shared" si="19"/>
        <v>10380.805618964627</v>
      </c>
      <c r="L97" s="31">
        <f t="shared" si="20"/>
        <v>350714.39186489367</v>
      </c>
    </row>
    <row r="98" spans="1:12" ht="12">
      <c r="A98" s="9">
        <v>32</v>
      </c>
      <c r="B98" s="1"/>
      <c r="C98" s="1"/>
      <c r="D98" s="1"/>
      <c r="E98" s="28"/>
      <c r="G98">
        <f t="shared" si="24"/>
        <v>32</v>
      </c>
      <c r="H98" s="11">
        <f t="shared" si="25"/>
        <v>350714.39186489367</v>
      </c>
      <c r="I98" s="13">
        <f t="shared" si="17"/>
        <v>13991.75759380321</v>
      </c>
      <c r="J98" s="11">
        <f t="shared" si="18"/>
        <v>3507.143918648937</v>
      </c>
      <c r="K98" s="31">
        <f t="shared" si="19"/>
        <v>10484.613675154273</v>
      </c>
      <c r="L98" s="31">
        <f t="shared" si="20"/>
        <v>340229.7781897394</v>
      </c>
    </row>
    <row r="99" spans="2:12" ht="12">
      <c r="B99" s="2"/>
      <c r="C99" s="2"/>
      <c r="D99" s="2"/>
      <c r="G99">
        <f t="shared" si="24"/>
        <v>33</v>
      </c>
      <c r="H99" s="11">
        <f t="shared" si="25"/>
        <v>340229.7781897394</v>
      </c>
      <c r="I99" s="13">
        <f t="shared" si="17"/>
        <v>13991.75759380321</v>
      </c>
      <c r="J99" s="11">
        <f t="shared" si="18"/>
        <v>3402.297781897394</v>
      </c>
      <c r="K99" s="31">
        <f t="shared" si="19"/>
        <v>10589.459811905816</v>
      </c>
      <c r="L99" s="31">
        <f t="shared" si="20"/>
        <v>329640.3183778336</v>
      </c>
    </row>
    <row r="100" spans="2:12" ht="12">
      <c r="B100" s="2"/>
      <c r="C100" s="2"/>
      <c r="D100" s="2"/>
      <c r="G100">
        <f t="shared" si="24"/>
        <v>34</v>
      </c>
      <c r="H100" s="11">
        <f t="shared" si="25"/>
        <v>329640.3183778336</v>
      </c>
      <c r="I100" s="13">
        <f t="shared" si="17"/>
        <v>13991.75759380321</v>
      </c>
      <c r="J100" s="11">
        <f t="shared" si="18"/>
        <v>3296.403183778336</v>
      </c>
      <c r="K100" s="31">
        <f t="shared" si="19"/>
        <v>10695.354410024873</v>
      </c>
      <c r="L100" s="31">
        <f t="shared" si="20"/>
        <v>318944.9639678087</v>
      </c>
    </row>
    <row r="101" spans="2:12" ht="12">
      <c r="B101" s="2"/>
      <c r="C101" s="2"/>
      <c r="D101" s="2"/>
      <c r="G101">
        <f t="shared" si="24"/>
        <v>35</v>
      </c>
      <c r="H101" s="11">
        <f t="shared" si="25"/>
        <v>318944.9639678087</v>
      </c>
      <c r="I101" s="13">
        <f t="shared" si="17"/>
        <v>13991.75759380321</v>
      </c>
      <c r="J101" s="11">
        <f t="shared" si="18"/>
        <v>3189.449639678087</v>
      </c>
      <c r="K101" s="31">
        <f t="shared" si="19"/>
        <v>10802.307954125123</v>
      </c>
      <c r="L101" s="31">
        <f t="shared" si="20"/>
        <v>308142.6560136836</v>
      </c>
    </row>
    <row r="102" spans="2:12" ht="12">
      <c r="B102" s="2"/>
      <c r="C102" s="2"/>
      <c r="D102" s="2"/>
      <c r="G102">
        <f t="shared" si="24"/>
        <v>36</v>
      </c>
      <c r="H102" s="11">
        <f t="shared" si="25"/>
        <v>308142.6560136836</v>
      </c>
      <c r="I102" s="13">
        <f t="shared" si="17"/>
        <v>13991.75759380321</v>
      </c>
      <c r="J102" s="11">
        <f t="shared" si="18"/>
        <v>3081.426560136836</v>
      </c>
      <c r="K102" s="31">
        <f t="shared" si="19"/>
        <v>10910.331033666374</v>
      </c>
      <c r="L102" s="31">
        <f t="shared" si="20"/>
        <v>297232.3249800172</v>
      </c>
    </row>
    <row r="103" spans="2:12" ht="12">
      <c r="B103" s="2"/>
      <c r="C103" s="2"/>
      <c r="D103" s="2"/>
      <c r="G103">
        <f t="shared" si="24"/>
        <v>37</v>
      </c>
      <c r="H103" s="11">
        <f t="shared" si="25"/>
        <v>297232.3249800172</v>
      </c>
      <c r="I103" s="13">
        <f t="shared" si="17"/>
        <v>13991.75759380321</v>
      </c>
      <c r="J103" s="11">
        <f t="shared" si="18"/>
        <v>2972.323249800172</v>
      </c>
      <c r="K103" s="31">
        <f t="shared" si="19"/>
        <v>11019.434344003037</v>
      </c>
      <c r="L103" s="31">
        <f t="shared" si="20"/>
        <v>286212.89063601417</v>
      </c>
    </row>
    <row r="104" spans="2:12" ht="12">
      <c r="B104" s="2"/>
      <c r="C104" s="2"/>
      <c r="D104" s="2"/>
      <c r="G104">
        <f t="shared" si="24"/>
        <v>38</v>
      </c>
      <c r="H104" s="11">
        <f t="shared" si="25"/>
        <v>286212.89063601417</v>
      </c>
      <c r="I104" s="13">
        <f t="shared" si="17"/>
        <v>13991.75759380321</v>
      </c>
      <c r="J104" s="11">
        <f t="shared" si="18"/>
        <v>2862.1289063601416</v>
      </c>
      <c r="K104" s="31">
        <f t="shared" si="19"/>
        <v>11129.628687443068</v>
      </c>
      <c r="L104" s="31">
        <f t="shared" si="20"/>
        <v>275083.2619485711</v>
      </c>
    </row>
    <row r="105" spans="2:12" ht="12">
      <c r="B105" s="2"/>
      <c r="C105" s="2"/>
      <c r="D105" s="2"/>
      <c r="G105">
        <f t="shared" si="24"/>
        <v>39</v>
      </c>
      <c r="H105" s="11">
        <f t="shared" si="25"/>
        <v>275083.2619485711</v>
      </c>
      <c r="I105" s="13">
        <f t="shared" si="17"/>
        <v>13991.75759380321</v>
      </c>
      <c r="J105" s="11">
        <f t="shared" si="18"/>
        <v>2750.832619485711</v>
      </c>
      <c r="K105" s="31">
        <f t="shared" si="19"/>
        <v>11240.924974317499</v>
      </c>
      <c r="L105" s="31">
        <f t="shared" si="20"/>
        <v>263842.3369742536</v>
      </c>
    </row>
    <row r="106" spans="2:12" ht="12">
      <c r="B106" s="2"/>
      <c r="C106" s="2"/>
      <c r="D106" s="2"/>
      <c r="G106">
        <f t="shared" si="24"/>
        <v>40</v>
      </c>
      <c r="H106" s="11">
        <f t="shared" si="25"/>
        <v>263842.3369742536</v>
      </c>
      <c r="I106" s="13">
        <f t="shared" si="17"/>
        <v>13991.75759380321</v>
      </c>
      <c r="J106" s="11">
        <f t="shared" si="18"/>
        <v>2638.423369742536</v>
      </c>
      <c r="K106" s="31">
        <f t="shared" si="19"/>
        <v>11353.334224060673</v>
      </c>
      <c r="L106" s="31">
        <f t="shared" si="20"/>
        <v>252489.0027501929</v>
      </c>
    </row>
    <row r="107" spans="2:12" ht="12">
      <c r="B107" s="2"/>
      <c r="C107" s="2"/>
      <c r="D107" s="2"/>
      <c r="G107">
        <f t="shared" si="24"/>
        <v>41</v>
      </c>
      <c r="H107" s="11">
        <f t="shared" si="25"/>
        <v>252489.0027501929</v>
      </c>
      <c r="I107" s="13">
        <f t="shared" si="17"/>
        <v>13991.75759380321</v>
      </c>
      <c r="J107" s="11">
        <f t="shared" si="18"/>
        <v>2524.890027501929</v>
      </c>
      <c r="K107" s="31">
        <f t="shared" si="19"/>
        <v>11466.86756630128</v>
      </c>
      <c r="L107" s="31">
        <f t="shared" si="20"/>
        <v>241022.13518389163</v>
      </c>
    </row>
    <row r="108" spans="2:12" ht="12">
      <c r="B108" s="2"/>
      <c r="C108" s="2"/>
      <c r="D108" s="2"/>
      <c r="G108">
        <f t="shared" si="24"/>
        <v>42</v>
      </c>
      <c r="H108" s="11">
        <f t="shared" si="25"/>
        <v>241022.13518389163</v>
      </c>
      <c r="I108" s="13">
        <f t="shared" si="17"/>
        <v>13991.75759380321</v>
      </c>
      <c r="J108" s="11">
        <f t="shared" si="18"/>
        <v>2410.2213518389162</v>
      </c>
      <c r="K108" s="31">
        <f t="shared" si="19"/>
        <v>11581.536241964293</v>
      </c>
      <c r="L108" s="31">
        <f t="shared" si="20"/>
        <v>229440.59894192734</v>
      </c>
    </row>
    <row r="109" spans="2:12" ht="12">
      <c r="B109" s="2"/>
      <c r="C109" s="2"/>
      <c r="D109" s="2"/>
      <c r="G109">
        <f t="shared" si="24"/>
        <v>43</v>
      </c>
      <c r="H109" s="11">
        <f t="shared" si="25"/>
        <v>229440.59894192734</v>
      </c>
      <c r="I109" s="13">
        <f t="shared" si="17"/>
        <v>13991.75759380321</v>
      </c>
      <c r="J109" s="11">
        <f t="shared" si="18"/>
        <v>2294.4059894192733</v>
      </c>
      <c r="K109" s="31">
        <f t="shared" si="19"/>
        <v>11697.351604383937</v>
      </c>
      <c r="L109" s="31">
        <f t="shared" si="20"/>
        <v>217743.2473375434</v>
      </c>
    </row>
    <row r="110" spans="2:12" ht="12">
      <c r="B110" s="2"/>
      <c r="C110" s="2"/>
      <c r="D110" s="2"/>
      <c r="G110">
        <f t="shared" si="24"/>
        <v>44</v>
      </c>
      <c r="H110" s="11">
        <f t="shared" si="25"/>
        <v>217743.2473375434</v>
      </c>
      <c r="I110" s="13">
        <f t="shared" si="17"/>
        <v>13991.75759380321</v>
      </c>
      <c r="J110" s="11">
        <f t="shared" si="18"/>
        <v>2177.4324733754343</v>
      </c>
      <c r="K110" s="31">
        <f t="shared" si="19"/>
        <v>11814.325120427775</v>
      </c>
      <c r="L110" s="31">
        <f t="shared" si="20"/>
        <v>205928.92221711564</v>
      </c>
    </row>
    <row r="111" spans="2:12" ht="12">
      <c r="B111" s="2"/>
      <c r="C111" s="2"/>
      <c r="D111" s="2"/>
      <c r="G111">
        <f t="shared" si="24"/>
        <v>45</v>
      </c>
      <c r="H111" s="11">
        <f t="shared" si="25"/>
        <v>205928.92221711564</v>
      </c>
      <c r="I111" s="13">
        <f t="shared" si="17"/>
        <v>13991.75759380321</v>
      </c>
      <c r="J111" s="11">
        <f t="shared" si="18"/>
        <v>2059.2892221711563</v>
      </c>
      <c r="K111" s="31">
        <f t="shared" si="19"/>
        <v>11932.468371632054</v>
      </c>
      <c r="L111" s="31">
        <f t="shared" si="20"/>
        <v>193996.4538454836</v>
      </c>
    </row>
    <row r="112" spans="2:12" ht="12">
      <c r="B112" s="2"/>
      <c r="C112" s="2"/>
      <c r="D112" s="2"/>
      <c r="G112">
        <f t="shared" si="24"/>
        <v>46</v>
      </c>
      <c r="H112" s="11">
        <f t="shared" si="25"/>
        <v>193996.4538454836</v>
      </c>
      <c r="I112" s="13">
        <f t="shared" si="17"/>
        <v>13991.75759380321</v>
      </c>
      <c r="J112" s="11">
        <f t="shared" si="18"/>
        <v>1939.964538454836</v>
      </c>
      <c r="K112" s="31">
        <f t="shared" si="19"/>
        <v>12051.793055348373</v>
      </c>
      <c r="L112" s="31">
        <f t="shared" si="20"/>
        <v>181944.66079013524</v>
      </c>
    </row>
    <row r="113" spans="2:12" ht="12">
      <c r="B113" s="2"/>
      <c r="C113" s="2"/>
      <c r="D113" s="2"/>
      <c r="G113">
        <f t="shared" si="24"/>
        <v>47</v>
      </c>
      <c r="H113" s="11">
        <f t="shared" si="25"/>
        <v>181944.66079013524</v>
      </c>
      <c r="I113" s="13">
        <f t="shared" si="17"/>
        <v>13991.75759380321</v>
      </c>
      <c r="J113" s="11">
        <f t="shared" si="18"/>
        <v>1819.4466079013525</v>
      </c>
      <c r="K113" s="31">
        <f t="shared" si="19"/>
        <v>12172.310985901857</v>
      </c>
      <c r="L113" s="31">
        <f t="shared" si="20"/>
        <v>169772.34980423338</v>
      </c>
    </row>
    <row r="114" spans="2:12" ht="12">
      <c r="B114" s="2"/>
      <c r="C114" s="2"/>
      <c r="D114" s="2"/>
      <c r="G114">
        <f t="shared" si="24"/>
        <v>48</v>
      </c>
      <c r="H114" s="11">
        <f t="shared" si="25"/>
        <v>169772.34980423338</v>
      </c>
      <c r="I114" s="13">
        <f t="shared" si="17"/>
        <v>13991.75759380321</v>
      </c>
      <c r="J114" s="11">
        <f t="shared" si="18"/>
        <v>1697.7234980423339</v>
      </c>
      <c r="K114" s="31">
        <f t="shared" si="19"/>
        <v>12294.034095760875</v>
      </c>
      <c r="L114" s="31">
        <f t="shared" si="20"/>
        <v>157478.3157084725</v>
      </c>
    </row>
    <row r="115" spans="2:12" ht="12">
      <c r="B115" s="2"/>
      <c r="C115" s="2"/>
      <c r="D115" s="2"/>
      <c r="G115">
        <f t="shared" si="24"/>
        <v>49</v>
      </c>
      <c r="H115" s="11">
        <f t="shared" si="25"/>
        <v>157478.3157084725</v>
      </c>
      <c r="I115" s="13">
        <f t="shared" si="17"/>
        <v>13991.75759380321</v>
      </c>
      <c r="J115" s="11">
        <f t="shared" si="18"/>
        <v>1574.7831570847252</v>
      </c>
      <c r="K115" s="31">
        <f t="shared" si="19"/>
        <v>12416.974436718485</v>
      </c>
      <c r="L115" s="31">
        <f t="shared" si="20"/>
        <v>145061.34127175403</v>
      </c>
    </row>
    <row r="116" spans="2:12" ht="12">
      <c r="B116" s="2"/>
      <c r="C116" s="2"/>
      <c r="D116" s="2"/>
      <c r="G116">
        <f t="shared" si="24"/>
        <v>50</v>
      </c>
      <c r="H116" s="11">
        <f t="shared" si="25"/>
        <v>145061.34127175403</v>
      </c>
      <c r="I116" s="13">
        <f t="shared" si="17"/>
        <v>13991.75759380321</v>
      </c>
      <c r="J116" s="11">
        <f t="shared" si="18"/>
        <v>1450.6134127175403</v>
      </c>
      <c r="K116" s="31">
        <f t="shared" si="19"/>
        <v>12541.144181085669</v>
      </c>
      <c r="L116" s="31">
        <f t="shared" si="20"/>
        <v>132520.19709066837</v>
      </c>
    </row>
    <row r="117" spans="2:12" ht="12">
      <c r="B117" s="2"/>
      <c r="C117" s="2"/>
      <c r="D117" s="2"/>
      <c r="G117">
        <f t="shared" si="24"/>
        <v>51</v>
      </c>
      <c r="H117" s="11">
        <f t="shared" si="25"/>
        <v>132520.19709066837</v>
      </c>
      <c r="I117" s="13">
        <f t="shared" si="17"/>
        <v>13991.75759380321</v>
      </c>
      <c r="J117" s="11">
        <f t="shared" si="18"/>
        <v>1325.2019709066838</v>
      </c>
      <c r="K117" s="31">
        <f t="shared" si="19"/>
        <v>12666.555622896525</v>
      </c>
      <c r="L117" s="31">
        <f t="shared" si="20"/>
        <v>119853.64146777184</v>
      </c>
    </row>
    <row r="118" spans="2:12" ht="12">
      <c r="B118" s="2"/>
      <c r="C118" s="2"/>
      <c r="D118" s="2"/>
      <c r="G118">
        <f t="shared" si="24"/>
        <v>52</v>
      </c>
      <c r="H118" s="11">
        <f t="shared" si="25"/>
        <v>119853.64146777184</v>
      </c>
      <c r="I118" s="13">
        <f t="shared" si="17"/>
        <v>13991.75759380321</v>
      </c>
      <c r="J118" s="11">
        <f t="shared" si="18"/>
        <v>1198.5364146777185</v>
      </c>
      <c r="K118" s="31">
        <f t="shared" si="19"/>
        <v>12793.22117912549</v>
      </c>
      <c r="L118" s="31">
        <f t="shared" si="20"/>
        <v>107060.42028864635</v>
      </c>
    </row>
    <row r="119" spans="2:12" ht="12">
      <c r="B119" s="2"/>
      <c r="C119" s="2"/>
      <c r="D119" s="2"/>
      <c r="G119">
        <f t="shared" si="24"/>
        <v>53</v>
      </c>
      <c r="H119" s="11">
        <f t="shared" si="25"/>
        <v>107060.42028864635</v>
      </c>
      <c r="I119" s="13">
        <f t="shared" si="17"/>
        <v>13991.75759380321</v>
      </c>
      <c r="J119" s="11">
        <f t="shared" si="18"/>
        <v>1070.6042028864636</v>
      </c>
      <c r="K119" s="31">
        <f t="shared" si="19"/>
        <v>12921.153390916747</v>
      </c>
      <c r="L119" s="31">
        <f t="shared" si="20"/>
        <v>94139.2668977296</v>
      </c>
    </row>
    <row r="120" spans="2:12" ht="12">
      <c r="B120" s="2"/>
      <c r="C120" s="2"/>
      <c r="D120" s="2"/>
      <c r="G120">
        <f t="shared" si="24"/>
        <v>54</v>
      </c>
      <c r="H120" s="11">
        <f t="shared" si="25"/>
        <v>94139.2668977296</v>
      </c>
      <c r="I120" s="13">
        <f t="shared" si="17"/>
        <v>13991.75759380321</v>
      </c>
      <c r="J120" s="11">
        <f t="shared" si="18"/>
        <v>941.392668977296</v>
      </c>
      <c r="K120" s="31">
        <f t="shared" si="19"/>
        <v>13050.364924825913</v>
      </c>
      <c r="L120" s="31">
        <f t="shared" si="20"/>
        <v>81088.90197290368</v>
      </c>
    </row>
    <row r="121" spans="2:12" ht="12">
      <c r="B121" s="2"/>
      <c r="C121" s="2"/>
      <c r="D121" s="2"/>
      <c r="G121">
        <f t="shared" si="24"/>
        <v>55</v>
      </c>
      <c r="H121" s="11">
        <f t="shared" si="25"/>
        <v>81088.90197290368</v>
      </c>
      <c r="I121" s="13">
        <f t="shared" si="17"/>
        <v>13991.75759380321</v>
      </c>
      <c r="J121" s="11">
        <f t="shared" si="18"/>
        <v>810.8890197290368</v>
      </c>
      <c r="K121" s="31">
        <f t="shared" si="19"/>
        <v>13180.868574074173</v>
      </c>
      <c r="L121" s="31">
        <f t="shared" si="20"/>
        <v>67908.0333988295</v>
      </c>
    </row>
    <row r="122" spans="2:12" ht="12">
      <c r="B122" s="2"/>
      <c r="C122" s="2"/>
      <c r="D122" s="2"/>
      <c r="G122">
        <f t="shared" si="24"/>
        <v>56</v>
      </c>
      <c r="H122" s="11">
        <f t="shared" si="25"/>
        <v>67908.0333988295</v>
      </c>
      <c r="I122" s="13">
        <f t="shared" si="17"/>
        <v>13991.75759380321</v>
      </c>
      <c r="J122" s="11">
        <f t="shared" si="18"/>
        <v>679.080333988295</v>
      </c>
      <c r="K122" s="31">
        <f t="shared" si="19"/>
        <v>13312.677259814915</v>
      </c>
      <c r="L122" s="31">
        <f t="shared" si="20"/>
        <v>54595.35613901459</v>
      </c>
    </row>
    <row r="123" spans="2:12" ht="12">
      <c r="B123" s="2"/>
      <c r="C123" s="2"/>
      <c r="D123" s="2"/>
      <c r="G123">
        <f t="shared" si="24"/>
        <v>57</v>
      </c>
      <c r="H123" s="11">
        <f t="shared" si="25"/>
        <v>54595.35613901459</v>
      </c>
      <c r="I123" s="13">
        <f t="shared" si="17"/>
        <v>13991.75759380321</v>
      </c>
      <c r="J123" s="11">
        <f t="shared" si="18"/>
        <v>545.953561390146</v>
      </c>
      <c r="K123" s="31">
        <f t="shared" si="19"/>
        <v>13445.804032413063</v>
      </c>
      <c r="L123" s="31">
        <f t="shared" si="20"/>
        <v>41149.55210660153</v>
      </c>
    </row>
    <row r="124" spans="2:12" ht="12">
      <c r="B124" s="2"/>
      <c r="C124" s="2"/>
      <c r="D124" s="2"/>
      <c r="G124">
        <f t="shared" si="24"/>
        <v>58</v>
      </c>
      <c r="H124" s="11">
        <f t="shared" si="25"/>
        <v>41149.55210660153</v>
      </c>
      <c r="I124" s="13">
        <f t="shared" si="17"/>
        <v>13991.75759380321</v>
      </c>
      <c r="J124" s="11">
        <f t="shared" si="18"/>
        <v>411.49552106601527</v>
      </c>
      <c r="K124" s="31">
        <f t="shared" si="19"/>
        <v>13580.262072737194</v>
      </c>
      <c r="L124" s="31">
        <f t="shared" si="20"/>
        <v>27569.290033864334</v>
      </c>
    </row>
    <row r="125" spans="2:12" ht="12">
      <c r="B125" s="2"/>
      <c r="C125" s="2"/>
      <c r="D125" s="2"/>
      <c r="G125">
        <f t="shared" si="24"/>
        <v>59</v>
      </c>
      <c r="H125" s="11">
        <f t="shared" si="25"/>
        <v>27569.290033864334</v>
      </c>
      <c r="I125" s="13">
        <f t="shared" si="17"/>
        <v>13991.75759380321</v>
      </c>
      <c r="J125" s="11">
        <f t="shared" si="18"/>
        <v>275.69290033864337</v>
      </c>
      <c r="K125" s="31">
        <f t="shared" si="19"/>
        <v>13716.064693464567</v>
      </c>
      <c r="L125" s="31">
        <f t="shared" si="20"/>
        <v>13853.225340399767</v>
      </c>
    </row>
    <row r="126" spans="2:12" ht="12">
      <c r="B126" s="2"/>
      <c r="C126" s="2"/>
      <c r="D126" s="2"/>
      <c r="G126">
        <f t="shared" si="24"/>
        <v>60</v>
      </c>
      <c r="H126" s="11">
        <f t="shared" si="25"/>
        <v>13853.225340399767</v>
      </c>
      <c r="I126" s="13">
        <f t="shared" si="17"/>
        <v>13991.75759380321</v>
      </c>
      <c r="J126" s="11">
        <f t="shared" si="18"/>
        <v>138.5322534039977</v>
      </c>
      <c r="K126" s="31">
        <f t="shared" si="19"/>
        <v>13853.225340399213</v>
      </c>
      <c r="L126" s="31">
        <f t="shared" si="20"/>
        <v>5.547917680814862E-10</v>
      </c>
    </row>
    <row r="127" spans="2:12" ht="12">
      <c r="B127" s="2"/>
      <c r="C127" s="2"/>
      <c r="D127" s="2"/>
      <c r="G127">
        <f t="shared" si="24"/>
        <v>61</v>
      </c>
      <c r="H127" s="11">
        <f t="shared" si="25"/>
        <v>5.547917680814862E-10</v>
      </c>
      <c r="I127" s="13">
        <f t="shared" si="17"/>
        <v>13991.75759380321</v>
      </c>
      <c r="J127" s="11">
        <f t="shared" si="18"/>
        <v>5.547917680814863E-12</v>
      </c>
      <c r="K127" s="31">
        <f t="shared" si="19"/>
        <v>13991.757593803204</v>
      </c>
      <c r="L127" s="31">
        <f t="shared" si="20"/>
        <v>-13991.75759380265</v>
      </c>
    </row>
    <row r="128" spans="2:12" ht="12">
      <c r="B128" s="2"/>
      <c r="C128" s="2"/>
      <c r="D128" s="2"/>
      <c r="H128" s="11"/>
      <c r="I128" s="13"/>
      <c r="J128" s="11"/>
      <c r="K128" s="31"/>
      <c r="L128" s="31"/>
    </row>
    <row r="129" spans="2:12" ht="12">
      <c r="B129" s="2"/>
      <c r="C129" s="2"/>
      <c r="D129" s="2"/>
      <c r="H129" s="11"/>
      <c r="I129" s="13"/>
      <c r="J129" s="11"/>
      <c r="K129" s="31"/>
      <c r="L129" s="31"/>
    </row>
    <row r="130" spans="2:12" ht="12">
      <c r="B130" s="2"/>
      <c r="C130" s="2"/>
      <c r="D130" s="2"/>
      <c r="H130" s="11"/>
      <c r="I130" s="13"/>
      <c r="J130" s="11"/>
      <c r="K130" s="31"/>
      <c r="L130" s="31"/>
    </row>
    <row r="131" spans="2:12" ht="12">
      <c r="B131" s="2"/>
      <c r="C131" s="2"/>
      <c r="D131" s="2"/>
      <c r="H131" s="11"/>
      <c r="I131" s="13"/>
      <c r="J131" s="11"/>
      <c r="K131" s="31"/>
      <c r="L131" s="31"/>
    </row>
    <row r="132" spans="2:12" ht="12">
      <c r="B132" s="2"/>
      <c r="C132" s="2"/>
      <c r="D132" s="2"/>
      <c r="H132" s="11"/>
      <c r="I132" s="13"/>
      <c r="J132" s="11"/>
      <c r="K132" s="31"/>
      <c r="L132" s="31"/>
    </row>
    <row r="133" spans="2:12" ht="12">
      <c r="B133" s="2"/>
      <c r="C133" s="2"/>
      <c r="D133" s="2"/>
      <c r="H133" s="11"/>
      <c r="I133" s="13"/>
      <c r="J133" s="11"/>
      <c r="K133" s="31"/>
      <c r="L133" s="31"/>
    </row>
    <row r="134" spans="2:12" ht="12">
      <c r="B134" s="2"/>
      <c r="C134" s="2"/>
      <c r="D134" s="2"/>
      <c r="H134" s="11"/>
      <c r="I134" s="13"/>
      <c r="J134" s="11"/>
      <c r="K134" s="31"/>
      <c r="L134" s="31"/>
    </row>
    <row r="135" spans="2:12" ht="12">
      <c r="B135" s="2"/>
      <c r="C135" s="2"/>
      <c r="D135" s="2"/>
      <c r="H135" s="11"/>
      <c r="I135" s="13"/>
      <c r="J135" s="11"/>
      <c r="L135" s="31"/>
    </row>
    <row r="136" spans="2:12" ht="12">
      <c r="B136" s="2"/>
      <c r="C136" s="2"/>
      <c r="D136" s="2"/>
      <c r="H136" s="11"/>
      <c r="I136" s="13"/>
      <c r="J136" s="11"/>
      <c r="L136" s="31"/>
    </row>
    <row r="137" spans="2:12" ht="12">
      <c r="B137" s="2"/>
      <c r="C137" s="2"/>
      <c r="D137" s="2"/>
      <c r="H137" s="11"/>
      <c r="I137" s="13"/>
      <c r="J137" s="11"/>
      <c r="L137" s="31"/>
    </row>
    <row r="138" spans="2:12" ht="12">
      <c r="B138" s="2"/>
      <c r="C138" s="2"/>
      <c r="D138" s="2"/>
      <c r="H138" s="11"/>
      <c r="I138" s="13"/>
      <c r="J138" s="11"/>
      <c r="L138" s="31"/>
    </row>
    <row r="139" spans="2:12" ht="12">
      <c r="B139" s="2"/>
      <c r="C139" s="2"/>
      <c r="D139" s="2"/>
      <c r="H139" s="11"/>
      <c r="I139" s="13"/>
      <c r="J139" s="11"/>
      <c r="L139" s="31"/>
    </row>
    <row r="140" spans="2:12" ht="12">
      <c r="B140" s="2"/>
      <c r="C140" s="2"/>
      <c r="D140" s="2"/>
      <c r="H140" s="11"/>
      <c r="I140" s="13"/>
      <c r="J140" s="11"/>
      <c r="L140" s="31"/>
    </row>
    <row r="141" spans="2:12" ht="12">
      <c r="B141" s="2"/>
      <c r="C141" s="2"/>
      <c r="D141" s="2"/>
      <c r="H141" s="11"/>
      <c r="I141" s="13"/>
      <c r="J141" s="11"/>
      <c r="L141" s="31"/>
    </row>
    <row r="142" spans="2:12" ht="12">
      <c r="B142" s="2"/>
      <c r="C142" s="2"/>
      <c r="D142" s="2"/>
      <c r="H142" s="11"/>
      <c r="I142" s="13"/>
      <c r="J142" s="11"/>
      <c r="L142" s="31"/>
    </row>
    <row r="143" spans="2:12" ht="12">
      <c r="B143" s="2"/>
      <c r="C143" s="2"/>
      <c r="D143" s="2"/>
      <c r="H143" s="11"/>
      <c r="I143" s="13"/>
      <c r="J143" s="11"/>
      <c r="L143" s="31"/>
    </row>
    <row r="144" spans="2:12" ht="12">
      <c r="B144" s="2"/>
      <c r="C144" s="2"/>
      <c r="D144" s="2"/>
      <c r="H144" s="11"/>
      <c r="I144" s="13"/>
      <c r="J144" s="11"/>
      <c r="L144" s="31"/>
    </row>
    <row r="145" spans="2:12" ht="12">
      <c r="B145" s="2"/>
      <c r="C145" s="2"/>
      <c r="D145" s="2"/>
      <c r="H145" s="11"/>
      <c r="I145" s="13"/>
      <c r="J145" s="11"/>
      <c r="L145" s="31"/>
    </row>
    <row r="146" spans="2:12" ht="12">
      <c r="B146" s="2"/>
      <c r="C146" s="2"/>
      <c r="D146" s="2"/>
      <c r="H146" s="11"/>
      <c r="I146" s="13"/>
      <c r="J146" s="11"/>
      <c r="L146" s="31"/>
    </row>
    <row r="147" spans="2:12" ht="12">
      <c r="B147" s="2"/>
      <c r="C147" s="2"/>
      <c r="D147" s="2"/>
      <c r="H147" s="11"/>
      <c r="I147" s="13"/>
      <c r="J147" s="11"/>
      <c r="L147" s="31"/>
    </row>
    <row r="148" spans="2:10" ht="12">
      <c r="B148" s="2"/>
      <c r="C148" s="2"/>
      <c r="D148" s="2"/>
      <c r="H148" s="11"/>
      <c r="I148" s="13"/>
      <c r="J148" s="11"/>
    </row>
    <row r="149" spans="2:10" ht="12">
      <c r="B149" s="2"/>
      <c r="C149" s="2"/>
      <c r="D149" s="2"/>
      <c r="H149" s="11"/>
      <c r="I149" s="13"/>
      <c r="J149" s="11"/>
    </row>
    <row r="150" spans="2:9" ht="12">
      <c r="B150" s="2"/>
      <c r="C150" s="2"/>
      <c r="D150" s="2"/>
      <c r="H150" s="11"/>
      <c r="I150" s="13"/>
    </row>
    <row r="151" spans="2:9" ht="12">
      <c r="B151" s="2"/>
      <c r="C151" s="2"/>
      <c r="D151" s="2"/>
      <c r="H151" s="11"/>
      <c r="I151" s="13"/>
    </row>
    <row r="152" spans="2:9" ht="12">
      <c r="B152" s="2"/>
      <c r="C152" s="2"/>
      <c r="D152" s="2"/>
      <c r="H152" s="11"/>
      <c r="I152" s="13"/>
    </row>
    <row r="153" spans="2:8" ht="12">
      <c r="B153" s="2"/>
      <c r="C153" s="2"/>
      <c r="D153" s="2"/>
      <c r="H153" s="11"/>
    </row>
    <row r="154" spans="2:4" ht="12">
      <c r="B154" s="2"/>
      <c r="C154" s="2"/>
      <c r="D154" s="2"/>
    </row>
    <row r="155" spans="2:4" ht="12">
      <c r="B155" s="2"/>
      <c r="C155" s="2"/>
      <c r="D155" s="2"/>
    </row>
    <row r="156" spans="2:4" ht="12">
      <c r="B156" s="2"/>
      <c r="C156" s="2"/>
      <c r="D156" s="2"/>
    </row>
    <row r="157" spans="2:4" ht="12">
      <c r="B157" s="2"/>
      <c r="C157" s="2"/>
      <c r="D157" s="2"/>
    </row>
    <row r="158" spans="2:4" ht="12">
      <c r="B158" s="2"/>
      <c r="C158" s="2"/>
      <c r="D158" s="2"/>
    </row>
    <row r="159" spans="2:4" ht="12">
      <c r="B159" s="2"/>
      <c r="C159" s="2"/>
      <c r="D159" s="2"/>
    </row>
    <row r="160" spans="2:4" ht="12">
      <c r="B160" s="2"/>
      <c r="C160" s="2"/>
      <c r="D160" s="2"/>
    </row>
    <row r="161" spans="2:4" ht="12">
      <c r="B161" s="2"/>
      <c r="C161" s="2"/>
      <c r="D161" s="2"/>
    </row>
    <row r="162" spans="2:4" ht="12">
      <c r="B162" s="2"/>
      <c r="C162" s="2"/>
      <c r="D162" s="2"/>
    </row>
    <row r="163" spans="2:4" ht="12">
      <c r="B163" s="2"/>
      <c r="C163" s="2"/>
      <c r="D163" s="2"/>
    </row>
    <row r="164" spans="2:4" ht="12">
      <c r="B164" s="2"/>
      <c r="C164" s="2"/>
      <c r="D164" s="2"/>
    </row>
    <row r="165" spans="2:4" ht="12">
      <c r="B165" s="2"/>
      <c r="C165" s="2"/>
      <c r="D165" s="2"/>
    </row>
    <row r="166" spans="2:4" ht="12">
      <c r="B166" s="2"/>
      <c r="C166" s="2"/>
      <c r="D166" s="2"/>
    </row>
    <row r="167" spans="2:4" ht="12">
      <c r="B167" s="2"/>
      <c r="C167" s="2"/>
      <c r="D167" s="2"/>
    </row>
    <row r="168" spans="2:4" ht="12">
      <c r="B168" s="2"/>
      <c r="C168" s="2"/>
      <c r="D168" s="2"/>
    </row>
    <row r="169" spans="2:4" ht="12">
      <c r="B169" s="2"/>
      <c r="C169" s="2"/>
      <c r="D169" s="2"/>
    </row>
    <row r="170" spans="2:4" ht="12">
      <c r="B170" s="2"/>
      <c r="C170" s="2"/>
      <c r="D170" s="2"/>
    </row>
    <row r="171" spans="2:4" ht="12">
      <c r="B171" s="2"/>
      <c r="C171" s="2"/>
      <c r="D171" s="2"/>
    </row>
    <row r="172" spans="2:4" ht="12">
      <c r="B172" s="2"/>
      <c r="C172" s="2"/>
      <c r="D172" s="2"/>
    </row>
    <row r="173" spans="2:4" ht="12">
      <c r="B173" s="2"/>
      <c r="C173" s="2"/>
      <c r="D173" s="2"/>
    </row>
    <row r="174" spans="2:4" ht="12">
      <c r="B174" s="2"/>
      <c r="C174" s="2"/>
      <c r="D174" s="2"/>
    </row>
    <row r="175" spans="2:4" ht="12">
      <c r="B175" s="2"/>
      <c r="C175" s="2"/>
      <c r="D175" s="2"/>
    </row>
    <row r="176" spans="2:4" ht="12">
      <c r="B176" s="2"/>
      <c r="C176" s="2"/>
      <c r="D176" s="2"/>
    </row>
    <row r="177" spans="2:4" ht="12">
      <c r="B177" s="2"/>
      <c r="C177" s="2"/>
      <c r="D177" s="2"/>
    </row>
    <row r="178" spans="2:4" ht="12">
      <c r="B178" s="2"/>
      <c r="C178" s="2"/>
      <c r="D178" s="2"/>
    </row>
    <row r="179" spans="2:4" ht="12">
      <c r="B179" s="2"/>
      <c r="C179" s="2"/>
      <c r="D179" s="2"/>
    </row>
    <row r="180" spans="2:4" ht="12">
      <c r="B180" s="2"/>
      <c r="C180" s="2"/>
      <c r="D180" s="2"/>
    </row>
    <row r="181" spans="2:4" ht="12">
      <c r="B181" s="2"/>
      <c r="C181" s="2"/>
      <c r="D181" s="2"/>
    </row>
    <row r="182" spans="2:4" ht="12">
      <c r="B182" s="2"/>
      <c r="C182" s="2"/>
      <c r="D182" s="2"/>
    </row>
    <row r="183" spans="2:4" ht="12">
      <c r="B183" s="2"/>
      <c r="C183" s="2"/>
      <c r="D183" s="2"/>
    </row>
    <row r="184" spans="2:4" ht="12">
      <c r="B184" s="2"/>
      <c r="C184" s="2"/>
      <c r="D184" s="2"/>
    </row>
    <row r="185" spans="2:4" ht="12">
      <c r="B185" s="2"/>
      <c r="C185" s="2"/>
      <c r="D185" s="2"/>
    </row>
    <row r="186" spans="2:4" ht="12">
      <c r="B186" s="2"/>
      <c r="C186" s="2"/>
      <c r="D186" s="2"/>
    </row>
    <row r="187" spans="2:4" ht="12">
      <c r="B187" s="2"/>
      <c r="C187" s="2"/>
      <c r="D187" s="2"/>
    </row>
    <row r="188" spans="2:4" ht="12">
      <c r="B188" s="2"/>
      <c r="C188" s="2"/>
      <c r="D188" s="2"/>
    </row>
    <row r="189" spans="2:4" ht="12">
      <c r="B189" s="2"/>
      <c r="C189" s="2"/>
      <c r="D189" s="2"/>
    </row>
    <row r="190" spans="2:4" ht="12">
      <c r="B190" s="2"/>
      <c r="C190" s="2"/>
      <c r="D190" s="2"/>
    </row>
    <row r="191" spans="2:4" ht="12">
      <c r="B191" s="2"/>
      <c r="C191" s="2"/>
      <c r="D191" s="2"/>
    </row>
    <row r="192" spans="2:4" ht="12">
      <c r="B192" s="2"/>
      <c r="C192" s="2"/>
      <c r="D192" s="2"/>
    </row>
    <row r="193" spans="2:4" ht="12">
      <c r="B193" s="2"/>
      <c r="C193" s="2"/>
      <c r="D193" s="2"/>
    </row>
    <row r="194" spans="2:4" ht="12">
      <c r="B194" s="2"/>
      <c r="C194" s="2"/>
      <c r="D194" s="2"/>
    </row>
    <row r="195" spans="2:4" ht="12">
      <c r="B195" s="2"/>
      <c r="C195" s="2"/>
      <c r="D195" s="2"/>
    </row>
    <row r="196" spans="2:4" ht="12">
      <c r="B196" s="2"/>
      <c r="C196" s="2"/>
      <c r="D196" s="2"/>
    </row>
    <row r="197" spans="2:4" ht="12">
      <c r="B197" s="2"/>
      <c r="C197" s="2"/>
      <c r="D197" s="2"/>
    </row>
    <row r="198" spans="2:4" ht="12">
      <c r="B198" s="2"/>
      <c r="C198" s="2"/>
      <c r="D198" s="2"/>
    </row>
    <row r="199" spans="2:4" ht="12">
      <c r="B199" s="2"/>
      <c r="C199" s="2"/>
      <c r="D199" s="2"/>
    </row>
    <row r="200" spans="2:4" ht="12">
      <c r="B200" s="2"/>
      <c r="C200" s="2"/>
      <c r="D200" s="2"/>
    </row>
    <row r="201" spans="2:4" ht="12">
      <c r="B201" s="2"/>
      <c r="C201" s="2"/>
      <c r="D201" s="2"/>
    </row>
    <row r="202" spans="2:4" ht="12">
      <c r="B202" s="2"/>
      <c r="C202" s="2"/>
      <c r="D202" s="2"/>
    </row>
    <row r="203" spans="2:4" ht="12">
      <c r="B203" s="2"/>
      <c r="C203" s="2"/>
      <c r="D203" s="2"/>
    </row>
    <row r="204" spans="2:4" ht="12">
      <c r="B204" s="2"/>
      <c r="C204" s="2"/>
      <c r="D204" s="2"/>
    </row>
    <row r="205" spans="2:4" ht="12">
      <c r="B205" s="2"/>
      <c r="C205" s="2"/>
      <c r="D205" s="2"/>
    </row>
    <row r="206" spans="2:4" ht="12">
      <c r="B206" s="2"/>
      <c r="C206" s="2"/>
      <c r="D206" s="2"/>
    </row>
    <row r="207" spans="2:4" ht="12">
      <c r="B207" s="2"/>
      <c r="C207" s="2"/>
      <c r="D207" s="2"/>
    </row>
    <row r="208" spans="2:4" ht="12">
      <c r="B208" s="2"/>
      <c r="C208" s="2"/>
      <c r="D208" s="2"/>
    </row>
    <row r="209" spans="2:4" ht="12">
      <c r="B209" s="2"/>
      <c r="C209" s="2"/>
      <c r="D209" s="2"/>
    </row>
    <row r="210" spans="2:4" ht="12">
      <c r="B210" s="2"/>
      <c r="C210" s="2"/>
      <c r="D210" s="2"/>
    </row>
    <row r="211" spans="2:4" ht="12">
      <c r="B211" s="2"/>
      <c r="C211" s="2"/>
      <c r="D211" s="2"/>
    </row>
    <row r="212" spans="2:4" ht="12">
      <c r="B212" s="2"/>
      <c r="C212" s="2"/>
      <c r="D212" s="2"/>
    </row>
    <row r="213" spans="2:4" ht="12">
      <c r="B213" s="2"/>
      <c r="C213" s="2"/>
      <c r="D213" s="2"/>
    </row>
    <row r="214" spans="2:4" ht="12">
      <c r="B214" s="2"/>
      <c r="C214" s="2"/>
      <c r="D214" s="2"/>
    </row>
    <row r="215" spans="2:4" ht="12">
      <c r="B215" s="2"/>
      <c r="C215" s="2"/>
      <c r="D215" s="2"/>
    </row>
    <row r="216" spans="2:4" ht="12">
      <c r="B216" s="2"/>
      <c r="C216" s="2"/>
      <c r="D216" s="2"/>
    </row>
    <row r="217" spans="2:4" ht="12">
      <c r="B217" s="2"/>
      <c r="C217" s="2"/>
      <c r="D217" s="2"/>
    </row>
    <row r="218" spans="2:4" ht="12">
      <c r="B218" s="2"/>
      <c r="C218" s="2"/>
      <c r="D218" s="2"/>
    </row>
    <row r="219" spans="2:4" ht="12">
      <c r="B219" s="2"/>
      <c r="C219" s="2"/>
      <c r="D219" s="2"/>
    </row>
    <row r="220" spans="2:4" ht="12">
      <c r="B220" s="2"/>
      <c r="C220" s="2"/>
      <c r="D220" s="2"/>
    </row>
    <row r="221" spans="2:4" ht="12">
      <c r="B221" s="2"/>
      <c r="C221" s="2"/>
      <c r="D221" s="2"/>
    </row>
    <row r="222" spans="2:4" ht="12">
      <c r="B222" s="2"/>
      <c r="C222" s="2"/>
      <c r="D222" s="2"/>
    </row>
    <row r="223" spans="2:4" ht="12">
      <c r="B223" s="2"/>
      <c r="C223" s="2"/>
      <c r="D223" s="2"/>
    </row>
    <row r="224" spans="2:4" ht="12">
      <c r="B224" s="2"/>
      <c r="C224" s="2"/>
      <c r="D224" s="2"/>
    </row>
    <row r="225" spans="2:4" ht="12">
      <c r="B225" s="2"/>
      <c r="C225" s="2"/>
      <c r="D225" s="2"/>
    </row>
    <row r="226" spans="2:4" ht="12">
      <c r="B226" s="2"/>
      <c r="C226" s="2"/>
      <c r="D226" s="2"/>
    </row>
    <row r="227" spans="2:4" ht="12">
      <c r="B227" s="2"/>
      <c r="C227" s="2"/>
      <c r="D227" s="2"/>
    </row>
    <row r="228" spans="2:4" ht="12">
      <c r="B228" s="2"/>
      <c r="C228" s="2"/>
      <c r="D228" s="2"/>
    </row>
    <row r="229" spans="2:4" ht="12">
      <c r="B229" s="2"/>
      <c r="C229" s="2"/>
      <c r="D229" s="2"/>
    </row>
    <row r="230" spans="2:4" ht="12">
      <c r="B230" s="2"/>
      <c r="C230" s="2"/>
      <c r="D230" s="2"/>
    </row>
    <row r="231" spans="2:4" ht="12">
      <c r="B231" s="2"/>
      <c r="C231" s="2"/>
      <c r="D231" s="2"/>
    </row>
    <row r="232" spans="2:4" ht="12">
      <c r="B232" s="2"/>
      <c r="C232" s="2"/>
      <c r="D232" s="2"/>
    </row>
    <row r="233" spans="2:4" ht="12">
      <c r="B233" s="2"/>
      <c r="C233" s="2"/>
      <c r="D233" s="2"/>
    </row>
    <row r="234" spans="2:4" ht="12">
      <c r="B234" s="2"/>
      <c r="C234" s="2"/>
      <c r="D234" s="2"/>
    </row>
    <row r="235" spans="2:4" ht="12">
      <c r="B235" s="2"/>
      <c r="C235" s="2"/>
      <c r="D235" s="2"/>
    </row>
    <row r="236" spans="2:4" ht="12">
      <c r="B236" s="2"/>
      <c r="C236" s="2"/>
      <c r="D236" s="2"/>
    </row>
    <row r="237" spans="2:4" ht="12">
      <c r="B237" s="2"/>
      <c r="C237" s="2"/>
      <c r="D237" s="2"/>
    </row>
    <row r="238" spans="2:4" ht="12">
      <c r="B238" s="2"/>
      <c r="C238" s="2"/>
      <c r="D238" s="2"/>
    </row>
    <row r="239" spans="2:4" ht="12">
      <c r="B239" s="2"/>
      <c r="C239" s="2"/>
      <c r="D239" s="2"/>
    </row>
    <row r="240" spans="2:4" ht="12">
      <c r="B240" s="2"/>
      <c r="C240" s="2"/>
      <c r="D240" s="2"/>
    </row>
    <row r="241" spans="2:4" ht="12">
      <c r="B241" s="2"/>
      <c r="C241" s="2"/>
      <c r="D241" s="2"/>
    </row>
    <row r="242" spans="2:4" ht="12">
      <c r="B242" s="2"/>
      <c r="C242" s="2"/>
      <c r="D242" s="2"/>
    </row>
    <row r="243" spans="2:4" ht="12">
      <c r="B243" s="2"/>
      <c r="C243" s="2"/>
      <c r="D243" s="2"/>
    </row>
    <row r="244" spans="2:4" ht="12">
      <c r="B244" s="2"/>
      <c r="C244" s="2"/>
      <c r="D244" s="2"/>
    </row>
    <row r="245" spans="2:4" ht="12">
      <c r="B245" s="2"/>
      <c r="C245" s="2"/>
      <c r="D245" s="2"/>
    </row>
    <row r="246" spans="2:4" ht="12">
      <c r="B246" s="2"/>
      <c r="C246" s="2"/>
      <c r="D246" s="2"/>
    </row>
    <row r="247" spans="2:4" ht="12">
      <c r="B247" s="2"/>
      <c r="C247" s="2"/>
      <c r="D247" s="2"/>
    </row>
    <row r="248" spans="2:4" ht="12">
      <c r="B248" s="2"/>
      <c r="C248" s="2"/>
      <c r="D248" s="2"/>
    </row>
    <row r="249" spans="2:4" ht="12">
      <c r="B249" s="2"/>
      <c r="C249" s="2"/>
      <c r="D249" s="2"/>
    </row>
    <row r="250" spans="2:4" ht="12">
      <c r="B250" s="2"/>
      <c r="C250" s="2"/>
      <c r="D250" s="2"/>
    </row>
    <row r="251" spans="2:4" ht="12">
      <c r="B251" s="2"/>
      <c r="C251" s="2"/>
      <c r="D251" s="2"/>
    </row>
    <row r="252" spans="2:4" ht="12">
      <c r="B252" s="2"/>
      <c r="C252" s="2"/>
      <c r="D252" s="2"/>
    </row>
    <row r="253" spans="2:4" ht="12">
      <c r="B253" s="2"/>
      <c r="C253" s="2"/>
      <c r="D253" s="2"/>
    </row>
    <row r="254" spans="2:4" ht="12">
      <c r="B254" s="2"/>
      <c r="C254" s="2"/>
      <c r="D254" s="2"/>
    </row>
    <row r="255" spans="2:4" ht="12">
      <c r="B255" s="2"/>
      <c r="C255" s="2"/>
      <c r="D255" s="2"/>
    </row>
    <row r="256" spans="2:4" ht="12">
      <c r="B256" s="2"/>
      <c r="C256" s="2"/>
      <c r="D256" s="2"/>
    </row>
    <row r="257" spans="2:4" ht="12">
      <c r="B257" s="2"/>
      <c r="C257" s="2"/>
      <c r="D257" s="2"/>
    </row>
    <row r="258" spans="2:4" ht="12">
      <c r="B258" s="2"/>
      <c r="C258" s="2"/>
      <c r="D258" s="2"/>
    </row>
    <row r="259" spans="2:4" ht="12">
      <c r="B259" s="2"/>
      <c r="C259" s="2"/>
      <c r="D259" s="2"/>
    </row>
    <row r="260" spans="2:4" ht="12">
      <c r="B260" s="2"/>
      <c r="C260" s="2"/>
      <c r="D260" s="2"/>
    </row>
    <row r="261" spans="2:4" ht="12">
      <c r="B261" s="2"/>
      <c r="C261" s="2"/>
      <c r="D261" s="2"/>
    </row>
    <row r="262" spans="2:4" ht="12">
      <c r="B262" s="2"/>
      <c r="C262" s="2"/>
      <c r="D262" s="2"/>
    </row>
    <row r="263" spans="2:4" ht="12">
      <c r="B263" s="2"/>
      <c r="C263" s="2"/>
      <c r="D263" s="2"/>
    </row>
    <row r="264" spans="2:4" ht="12">
      <c r="B264" s="2"/>
      <c r="C264" s="2"/>
      <c r="D264" s="2"/>
    </row>
    <row r="265" spans="2:4" ht="12">
      <c r="B265" s="2"/>
      <c r="C265" s="2"/>
      <c r="D265" s="2"/>
    </row>
    <row r="266" spans="2:4" ht="12">
      <c r="B266" s="2"/>
      <c r="C266" s="2"/>
      <c r="D266" s="2"/>
    </row>
    <row r="267" spans="2:4" ht="12">
      <c r="B267" s="2"/>
      <c r="C267" s="2"/>
      <c r="D267" s="2"/>
    </row>
    <row r="268" spans="2:4" ht="12">
      <c r="B268" s="2"/>
      <c r="C268" s="2"/>
      <c r="D268" s="2"/>
    </row>
    <row r="269" spans="2:4" ht="12">
      <c r="B269" s="2"/>
      <c r="C269" s="2"/>
      <c r="D269" s="2"/>
    </row>
    <row r="270" spans="2:4" ht="12">
      <c r="B270" s="2"/>
      <c r="C270" s="2"/>
      <c r="D270" s="2"/>
    </row>
    <row r="271" spans="2:4" ht="12">
      <c r="B271" s="2"/>
      <c r="C271" s="2"/>
      <c r="D271" s="2"/>
    </row>
    <row r="272" spans="2:4" ht="12">
      <c r="B272" s="2"/>
      <c r="C272" s="2"/>
      <c r="D272" s="2"/>
    </row>
    <row r="273" spans="2:4" ht="12">
      <c r="B273" s="2"/>
      <c r="C273" s="2"/>
      <c r="D273" s="2"/>
    </row>
    <row r="274" spans="2:4" ht="12">
      <c r="B274" s="2"/>
      <c r="C274" s="2"/>
      <c r="D274" s="2"/>
    </row>
    <row r="275" spans="2:4" ht="12">
      <c r="B275" s="2"/>
      <c r="C275" s="2"/>
      <c r="D275" s="2"/>
    </row>
    <row r="276" spans="2:4" ht="12">
      <c r="B276" s="2"/>
      <c r="C276" s="2"/>
      <c r="D276" s="2"/>
    </row>
    <row r="277" spans="2:4" ht="12">
      <c r="B277" s="2"/>
      <c r="C277" s="2"/>
      <c r="D277" s="2"/>
    </row>
    <row r="278" spans="2:4" ht="12">
      <c r="B278" s="2"/>
      <c r="C278" s="2"/>
      <c r="D278" s="2"/>
    </row>
    <row r="279" spans="2:4" ht="12">
      <c r="B279" s="2"/>
      <c r="C279" s="2"/>
      <c r="D279" s="2"/>
    </row>
    <row r="280" spans="2:4" ht="12">
      <c r="B280" s="2"/>
      <c r="C280" s="2"/>
      <c r="D280" s="2"/>
    </row>
    <row r="281" spans="2:4" ht="12">
      <c r="B281" s="2"/>
      <c r="C281" s="2"/>
      <c r="D281" s="2"/>
    </row>
    <row r="282" spans="2:4" ht="12">
      <c r="B282" s="2"/>
      <c r="C282" s="2"/>
      <c r="D282" s="2"/>
    </row>
    <row r="283" spans="2:4" ht="12">
      <c r="B283" s="2"/>
      <c r="C283" s="2"/>
      <c r="D283" s="2"/>
    </row>
    <row r="284" spans="2:4" ht="12">
      <c r="B284" s="2"/>
      <c r="C284" s="2"/>
      <c r="D284" s="2"/>
    </row>
    <row r="285" spans="2:4" ht="12">
      <c r="B285" s="2"/>
      <c r="C285" s="2"/>
      <c r="D285" s="2"/>
    </row>
    <row r="286" spans="2:4" ht="12">
      <c r="B286" s="2"/>
      <c r="C286" s="2"/>
      <c r="D286" s="2"/>
    </row>
    <row r="287" spans="2:4" ht="12">
      <c r="B287" s="2"/>
      <c r="C287" s="2"/>
      <c r="D287" s="2"/>
    </row>
    <row r="288" spans="2:4" ht="12">
      <c r="B288" s="2"/>
      <c r="C288" s="2"/>
      <c r="D288" s="2"/>
    </row>
    <row r="289" spans="2:4" ht="12">
      <c r="B289" s="2"/>
      <c r="C289" s="2"/>
      <c r="D289" s="2"/>
    </row>
    <row r="290" spans="2:4" ht="12">
      <c r="B290" s="2"/>
      <c r="C290" s="2"/>
      <c r="D290" s="2"/>
    </row>
    <row r="291" spans="2:4" ht="12">
      <c r="B291" s="2"/>
      <c r="C291" s="2"/>
      <c r="D291" s="2"/>
    </row>
    <row r="292" spans="2:4" ht="12">
      <c r="B292" s="2"/>
      <c r="C292" s="2"/>
      <c r="D292" s="2"/>
    </row>
    <row r="293" spans="2:4" ht="12">
      <c r="B293" s="2"/>
      <c r="C293" s="2"/>
      <c r="D293" s="2"/>
    </row>
    <row r="294" spans="2:4" ht="12">
      <c r="B294" s="2"/>
      <c r="C294" s="2"/>
      <c r="D294" s="2"/>
    </row>
    <row r="295" spans="2:4" ht="12">
      <c r="B295" s="2"/>
      <c r="C295" s="2"/>
      <c r="D295" s="2"/>
    </row>
    <row r="296" spans="2:4" ht="12">
      <c r="B296" s="2"/>
      <c r="C296" s="2"/>
      <c r="D296" s="2"/>
    </row>
    <row r="297" spans="2:4" ht="12">
      <c r="B297" s="2"/>
      <c r="C297" s="2"/>
      <c r="D297" s="2"/>
    </row>
    <row r="298" spans="2:4" ht="12">
      <c r="B298" s="2"/>
      <c r="C298" s="2"/>
      <c r="D298" s="2"/>
    </row>
    <row r="299" spans="2:4" ht="12">
      <c r="B299" s="2"/>
      <c r="C299" s="2"/>
      <c r="D299" s="2"/>
    </row>
  </sheetData>
  <sheetProtection/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Gregers Friisberg</dc:creator>
  <cp:keywords/>
  <dc:description/>
  <cp:lastModifiedBy>Gregers Friisberg</cp:lastModifiedBy>
  <dcterms:created xsi:type="dcterms:W3CDTF">2003-01-24T21:07:04Z</dcterms:created>
  <dcterms:modified xsi:type="dcterms:W3CDTF">2009-03-13T14:00:28Z</dcterms:modified>
  <cp:category/>
  <cp:version/>
  <cp:contentType/>
  <cp:contentStatus/>
</cp:coreProperties>
</file>